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<sst xmlns="http://schemas.openxmlformats.org/spreadsheetml/2006/main" count="300" uniqueCount="255">
  <si>
    <t xml:space="preserve"> </t>
  </si>
  <si>
    <t>Σιτηρά για καρπό</t>
  </si>
  <si>
    <t>Σίτος μαλακός (ξ.β.)</t>
  </si>
  <si>
    <t>Σίτος σκληρός (ξ.β.)</t>
  </si>
  <si>
    <t>Σίκαλη και Σμιγός (ξ.β.)</t>
  </si>
  <si>
    <t>Κριθάρι (ξ.β.)</t>
  </si>
  <si>
    <t>Βρώμη (ξ.β.)</t>
  </si>
  <si>
    <t>Συγκαλλιέργεια βρώμης με άλλα σιτηρά (ξ.β.)</t>
  </si>
  <si>
    <t>Αραβόσιτος (καρπός) (ξ.β.)</t>
  </si>
  <si>
    <t>Σόργο (ξ.β.)</t>
  </si>
  <si>
    <t>Triticale (ξ.β.)</t>
  </si>
  <si>
    <t>Κεχρί (ξ.β.)</t>
  </si>
  <si>
    <t>Σύνολο ρυζιού (ξ.β.)</t>
  </si>
  <si>
    <t>Ρύζι Indica (ξ.β.)</t>
  </si>
  <si>
    <t>Ρύζι Japonica (ξ.β.)</t>
  </si>
  <si>
    <t>Σύνολο Σιτηρών</t>
  </si>
  <si>
    <t>Ξηρά όσπρια για καρπό</t>
  </si>
  <si>
    <t>Μπιζέλια κτηνοτροφικά (ξ.β.)</t>
  </si>
  <si>
    <t>Κουκιά, Λαθούρια (ξ.β.)</t>
  </si>
  <si>
    <t>Λούπινα (ξ.β.)</t>
  </si>
  <si>
    <t>Βίκος (ξ.β.)</t>
  </si>
  <si>
    <t>Ρόβη (ξ.β.)</t>
  </si>
  <si>
    <t>Μπιζέλια Αρακάς (ξ.β.)</t>
  </si>
  <si>
    <t>Φακές (ξ.β.)</t>
  </si>
  <si>
    <t>Ρεβύθια (ξ.β.)</t>
  </si>
  <si>
    <t>Αραχίδα (ξ.β.)</t>
  </si>
  <si>
    <t>Φασόλια ξηρά (ξ.β.)</t>
  </si>
  <si>
    <t>Φασόλια μαυρομάτικα (ξ.β.)</t>
  </si>
  <si>
    <t>Φάβα Θήρας (ξ.β.)</t>
  </si>
  <si>
    <t>Σύνολο ξηρών οσπρίων για καρπό</t>
  </si>
  <si>
    <t>Κονδυλώδη</t>
  </si>
  <si>
    <t>Πατάτες Σύνολο</t>
  </si>
  <si>
    <t>Πατάτες Ανοιξιάτικες</t>
  </si>
  <si>
    <t>Πατάτες Θερινές</t>
  </si>
  <si>
    <t>Πατάτες Φθινοπωρινές</t>
  </si>
  <si>
    <t>Σακχαρότευτλα</t>
  </si>
  <si>
    <t>Σύνολο κονδυλωδών</t>
  </si>
  <si>
    <t>Βιομηχανικά, Ελαιοδοτικά φυτά</t>
  </si>
  <si>
    <t>Ελαιοκράμβη</t>
  </si>
  <si>
    <t>Στέβια</t>
  </si>
  <si>
    <t>Ηλίανθος</t>
  </si>
  <si>
    <t>Λινάρι για λάδι</t>
  </si>
  <si>
    <t>Λινάρι για φυτικές ίνες</t>
  </si>
  <si>
    <t>Σόγια για καρπό (ξ.β.)</t>
  </si>
  <si>
    <t>Βαμβάκι σύσπορο</t>
  </si>
  <si>
    <t>Κάνναβις</t>
  </si>
  <si>
    <t>Σησάμι</t>
  </si>
  <si>
    <t>Πιπεριές (για πιπέρι)</t>
  </si>
  <si>
    <t>Ατρακτυλίς</t>
  </si>
  <si>
    <t>Σόργο σκούπας (χόρτο)</t>
  </si>
  <si>
    <t>Κολοκυθόσπορος</t>
  </si>
  <si>
    <t>Καπνός (ξ.β.)</t>
  </si>
  <si>
    <t>Σύνολο βιομηχανικών, ελαιοδοτικών φυτών</t>
  </si>
  <si>
    <t>Αρωματικά-φαρμακευτικά φυτά</t>
  </si>
  <si>
    <t>Λυκίσκος (ξ.β.)</t>
  </si>
  <si>
    <t>Δενδρολίβανο (ξ.β.)</t>
  </si>
  <si>
    <t>Μαστιχόδενδρα (ξ.β.)</t>
  </si>
  <si>
    <t>Γλυκάνισο (ξ.β.)</t>
  </si>
  <si>
    <t>Ρίγανη (ξ.β.)</t>
  </si>
  <si>
    <t>Ιπποφαές</t>
  </si>
  <si>
    <t>Κάπαρι</t>
  </si>
  <si>
    <t>Αρωνία</t>
  </si>
  <si>
    <t>Αλόη</t>
  </si>
  <si>
    <t>Δίκταμος (ξ.β.)</t>
  </si>
  <si>
    <t>Κρόκος (ξ.β.)</t>
  </si>
  <si>
    <t>Τσάι του βουνού (ξ.β.)</t>
  </si>
  <si>
    <t>Μελισσόχορτο (ξ.β.)</t>
  </si>
  <si>
    <t>Γκότζι μπερι</t>
  </si>
  <si>
    <t>Σύνολο αρωματικών-φαρμακευτικών φυτών</t>
  </si>
  <si>
    <t>Ενεργειακές καλλιέργειες - διάφορα</t>
  </si>
  <si>
    <t>Αγγινάρα</t>
  </si>
  <si>
    <t>Σόγια</t>
  </si>
  <si>
    <t>Σύνολο ενεργειακών καλλιεργειών</t>
  </si>
  <si>
    <t>i.Σανοδοτικά, Χορτοδοτικά ετήσια</t>
  </si>
  <si>
    <t>Αραβόσιτος (ξ.β.)</t>
  </si>
  <si>
    <t>Σιτηρά, Μείγμα σιτηρών (ξ.β.)</t>
  </si>
  <si>
    <t>Ψυχανθή</t>
  </si>
  <si>
    <t>ii.Σανοδοτικά, Χορτοδοτικά πολυετή</t>
  </si>
  <si>
    <t>Τριφύλλια, Μηδική</t>
  </si>
  <si>
    <t>iii.Λειμώνες - καλλιεργούμενοι βοσκότοποι</t>
  </si>
  <si>
    <t>iv.Μόνιμοι Βοσκότοποι</t>
  </si>
  <si>
    <t>Συνολο  i +  ii + iii + iv</t>
  </si>
  <si>
    <t>Νωπά κηπευτικά</t>
  </si>
  <si>
    <t>Κουνουπίδι, Μπρόκολο</t>
  </si>
  <si>
    <t xml:space="preserve">Λάχανο </t>
  </si>
  <si>
    <t>Σέλινο</t>
  </si>
  <si>
    <t>Πράσσα</t>
  </si>
  <si>
    <t>Μαρούλια υπαίθρου</t>
  </si>
  <si>
    <t>Μαρούλια υπό κάλυψη</t>
  </si>
  <si>
    <t>Σαλάτες</t>
  </si>
  <si>
    <t>Ραδίκια</t>
  </si>
  <si>
    <t>Σπανάκι</t>
  </si>
  <si>
    <t>Σπαράγγι</t>
  </si>
  <si>
    <t>Αντίδια</t>
  </si>
  <si>
    <t>Αγκινάρες</t>
  </si>
  <si>
    <t>Τομάτες βιομηχανικές</t>
  </si>
  <si>
    <t>Τομάτες νωπές υπαίθρου</t>
  </si>
  <si>
    <t>Τομάτες νωπές υπό κάλυψη</t>
  </si>
  <si>
    <t>Τοματάκι (Θήρας)</t>
  </si>
  <si>
    <t>Αγγούρια υπαίθρου</t>
  </si>
  <si>
    <t>Αγγούρια υπό κάλυψη</t>
  </si>
  <si>
    <t>Αγγουράκια υπό κάλυψη</t>
  </si>
  <si>
    <t>Πεπόνια υπαίθρου</t>
  </si>
  <si>
    <t>Πεπόνια υπο κάλυψη</t>
  </si>
  <si>
    <t>Καρπούζια</t>
  </si>
  <si>
    <t>Καρπούζια υπο κάλυψη</t>
  </si>
  <si>
    <t>Μελιτζάνες υπαίθρου</t>
  </si>
  <si>
    <t>Μελιτζάνες υπο κάλυψη</t>
  </si>
  <si>
    <t>Κολοκύθια υπαίθρου</t>
  </si>
  <si>
    <t>Κολοκύθια υπο κάλυψη</t>
  </si>
  <si>
    <t>Κολοκύθες</t>
  </si>
  <si>
    <t>Αγρια χόρτα βρώσιμα</t>
  </si>
  <si>
    <t>Μπάμιες</t>
  </si>
  <si>
    <t>Καρότα</t>
  </si>
  <si>
    <t>Σκόρδα ξηρά</t>
  </si>
  <si>
    <t>Σκόρδα νωπά</t>
  </si>
  <si>
    <t>Κρεμμύδια νωπά</t>
  </si>
  <si>
    <t>Κρεμμύδια ξηρά</t>
  </si>
  <si>
    <t>Σελινόριζα</t>
  </si>
  <si>
    <t>Ραπανάκια</t>
  </si>
  <si>
    <t>Μπιζέλια, Αρακάς νωπός</t>
  </si>
  <si>
    <t>Φασολάκια νωπά υπαίθρου</t>
  </si>
  <si>
    <t>Φασολάκια νωπά υπο κάλυψη</t>
  </si>
  <si>
    <t>Αμπελοφάσολα νωπά</t>
  </si>
  <si>
    <t>Παντζάρια</t>
  </si>
  <si>
    <t>Σέσκουλα</t>
  </si>
  <si>
    <t>Βλίτα</t>
  </si>
  <si>
    <t>Κουκιά νωπά</t>
  </si>
  <si>
    <t>Άνιθος</t>
  </si>
  <si>
    <t>Μαϊντανός</t>
  </si>
  <si>
    <t>Τρούφες</t>
  </si>
  <si>
    <t>Μανιτάρια καλλιεργούμενα</t>
  </si>
  <si>
    <t>Πιπεριές υπαίθρου</t>
  </si>
  <si>
    <t xml:space="preserve">Πιπεριές κοινές υπό κάλυψη </t>
  </si>
  <si>
    <t xml:space="preserve">Πιπεριές κέρατο υπό κάλυψη </t>
  </si>
  <si>
    <t xml:space="preserve">Πιπεριές τ. Φλωρίνης υπό κάλυψη </t>
  </si>
  <si>
    <t>Σύνολο νωπών κηπευτικών</t>
  </si>
  <si>
    <t>Οπώρες</t>
  </si>
  <si>
    <t xml:space="preserve">Μηλοειδή </t>
  </si>
  <si>
    <t>Μήλα</t>
  </si>
  <si>
    <t>Αχλάδια</t>
  </si>
  <si>
    <t>Κυδώνια</t>
  </si>
  <si>
    <t>Μούσμουλα</t>
  </si>
  <si>
    <t>Σύνολο μηλοειδών</t>
  </si>
  <si>
    <t>Πυρηνόκαρπα</t>
  </si>
  <si>
    <t>Ροδάκινα εκπύρηνα (γιαρμάδες)</t>
  </si>
  <si>
    <t>Ροδάκινα συμπύρηνα</t>
  </si>
  <si>
    <t>Βερίκοκα</t>
  </si>
  <si>
    <t>Κεράσια</t>
  </si>
  <si>
    <t>Βύσσινα</t>
  </si>
  <si>
    <t>Δαμάσκηνα νωπά</t>
  </si>
  <si>
    <t>Δαμάσκηνα ξηρά (ξ.β.)</t>
  </si>
  <si>
    <t>Νεκταρίνια</t>
  </si>
  <si>
    <t>Κορόμηλα</t>
  </si>
  <si>
    <t>Δέσπολα</t>
  </si>
  <si>
    <t>Σύνολο πυρηνοκάρπων</t>
  </si>
  <si>
    <t>Ακρόδρυα</t>
  </si>
  <si>
    <t>Καρύδια (ξ.β.)</t>
  </si>
  <si>
    <t>Φουντούκια (ξ.β.)</t>
  </si>
  <si>
    <t>Αμύγδαλα (ξ.β.)</t>
  </si>
  <si>
    <t>Κάστανα (ξ.β.)</t>
  </si>
  <si>
    <t>Φιστίκια (ξ.β.)</t>
  </si>
  <si>
    <t>Σύνολο ακροδρύων</t>
  </si>
  <si>
    <t>Εσπεριδοειδή</t>
  </si>
  <si>
    <t>Φράπες, Grapefruit</t>
  </si>
  <si>
    <t>Λεμόνια</t>
  </si>
  <si>
    <t>Πορτοκάλια</t>
  </si>
  <si>
    <t xml:space="preserve">Μανταρίνια </t>
  </si>
  <si>
    <t>Νεράτζια</t>
  </si>
  <si>
    <t>Κίτρα</t>
  </si>
  <si>
    <t>Kumquat</t>
  </si>
  <si>
    <t>Σύνολο εσπεριδοειδών</t>
  </si>
  <si>
    <t>Διάφορες οπώρες</t>
  </si>
  <si>
    <t>Φραγκοστάφυλα</t>
  </si>
  <si>
    <t>Βατόμουρα</t>
  </si>
  <si>
    <t>Σμέουρα</t>
  </si>
  <si>
    <t>Φράουλες υπαίθρου</t>
  </si>
  <si>
    <t>Φράουλες υπό κάλυψη</t>
  </si>
  <si>
    <t>Μύρτιλο</t>
  </si>
  <si>
    <t>Μάνγκο</t>
  </si>
  <si>
    <t>Λίτσι</t>
  </si>
  <si>
    <t>Γκουάβα</t>
  </si>
  <si>
    <t>Σύκα νωπά</t>
  </si>
  <si>
    <t>Σύκα ξηρά (ξ.β.)</t>
  </si>
  <si>
    <t>Ακτινίδια</t>
  </si>
  <si>
    <t>Αβοκάντο</t>
  </si>
  <si>
    <t>Μπανάνες υπό κάλυψη</t>
  </si>
  <si>
    <t>Μουριές (φύλλα)</t>
  </si>
  <si>
    <t>Ρόδια</t>
  </si>
  <si>
    <t>Χαρούπια (ξ.β.)</t>
  </si>
  <si>
    <t>Λωτοί</t>
  </si>
  <si>
    <t>Σύνολο διαφόρων οπωρών</t>
  </si>
  <si>
    <t>Σύνολο οπωρών</t>
  </si>
  <si>
    <t>Αμπέλια</t>
  </si>
  <si>
    <t>Σταφύλια για κρασί                                             Προστ. Γεωγρ. Ένδειξης (ΠΓΕ)</t>
  </si>
  <si>
    <t>Σταφύλια για κρασί                                             Προστ. Ονομ. Προέλ. (ΠΟΠ)</t>
  </si>
  <si>
    <t>Σταφύλια κοινών κρασάμπελων</t>
  </si>
  <si>
    <t>Επιτραπέζια σταφύλια</t>
  </si>
  <si>
    <t>Σύνολο Σταφυλιού για σταφίδα</t>
  </si>
  <si>
    <t>Σταφύλι για Κορινθιακή σταφιδα</t>
  </si>
  <si>
    <t>Σταφύλι για σταφίδα Σουλτανίνα</t>
  </si>
  <si>
    <t>Σύνολο αμπελιών</t>
  </si>
  <si>
    <t>Ελαιόδενδρα</t>
  </si>
  <si>
    <t>Ελιές για λάδι</t>
  </si>
  <si>
    <t>Ελιές βρώσιμες</t>
  </si>
  <si>
    <t>Σύνολο ελαιοδένδρων</t>
  </si>
  <si>
    <t>Φυτοπολλαπλασιαστικό υλικό</t>
  </si>
  <si>
    <t>Σπόρος σποράς σίτου μαλακού,κριθαριού,Triticale</t>
  </si>
  <si>
    <t>Σπόρος σποράς σίτου σκληρού</t>
  </si>
  <si>
    <t>Ρύζι</t>
  </si>
  <si>
    <t>Πατατόσπορος</t>
  </si>
  <si>
    <t>Κοκκάρι</t>
  </si>
  <si>
    <t>Ερριζα μοσχεύματα αμπέλου (τεμ.)</t>
  </si>
  <si>
    <t>Δενδρίλια Ελαιών (τεμ.)</t>
  </si>
  <si>
    <t>Δενδρίλια Οπωρών (τεμ.)</t>
  </si>
  <si>
    <t>Δενδρίλια Δασικών (τεμ.)</t>
  </si>
  <si>
    <t>Σακχαρότευτλα (τεμ.)</t>
  </si>
  <si>
    <t>Σύνολο Φυτοπολλαπλασιαστικού υλικού</t>
  </si>
  <si>
    <t>Ανθοκομία</t>
  </si>
  <si>
    <t>Δρεπτά άνθη (υπο κάλυψη) (τεμ.)</t>
  </si>
  <si>
    <t>Βολβοί (υπο κάλυψη) (τεμ.)</t>
  </si>
  <si>
    <t>Γλαστρικά μονοετή (υπο κάλυψη)  (τεμ.)</t>
  </si>
  <si>
    <t>Γλαστρικά πολυετή (υπο κάλυψη) (τεμ.)</t>
  </si>
  <si>
    <t>Φυτά εσωτερικών χώρων (υπο κάλυψη)  (τεμ.)</t>
  </si>
  <si>
    <t>Υπαίθρια ανθοκομικά (τεμ.)</t>
  </si>
  <si>
    <t>Φυτά κηποτεχνίας  (τεμ.)</t>
  </si>
  <si>
    <t>Σύνολο ανθοκομίας</t>
  </si>
  <si>
    <t>ΓΕΝΙΚΟ ΣΥΝΟΛΟ ΦΥΤΙΚΗΣ ΠΑΡΑΓΩΓΗΣ ΠΕΡΙΦΕΡΕΙΑΚΗΣ ΕΝΟΤΗΤΑΣ</t>
  </si>
  <si>
    <t xml:space="preserve">ΕΚΤΑΣΗ </t>
  </si>
  <si>
    <t>(στρ.)</t>
  </si>
  <si>
    <t>ΠΑΡΑΓΩΓΗ</t>
  </si>
  <si>
    <t>(tn)</t>
  </si>
  <si>
    <t>ΑΠΟΔΟΣΗ</t>
  </si>
  <si>
    <t>(tn/στρ.)</t>
  </si>
  <si>
    <t xml:space="preserve">ΞΗΡΙΚΗ </t>
  </si>
  <si>
    <t>ΠΟΤΙΣΤΙΚΗ</t>
  </si>
  <si>
    <t>Κορίανδρος (ξ.β.)</t>
  </si>
  <si>
    <t>Τριαντάφυλλο (ξ.β.)</t>
  </si>
  <si>
    <t>Θυμάρι (ξ.β.)</t>
  </si>
  <si>
    <t>Χαμομήλι (ξ.β.)</t>
  </si>
  <si>
    <t>Μάραθος (ξ.β.)</t>
  </si>
  <si>
    <t>Λεβάντα  (ξ.β.)</t>
  </si>
  <si>
    <t>Βασιλικός (ξ.β.)</t>
  </si>
  <si>
    <t>Μέντα (ξ.β.)</t>
  </si>
  <si>
    <t>Μαντζουράνα (ξ.β.)</t>
  </si>
  <si>
    <t>Φασκόμηλο (ξ.β.)</t>
  </si>
  <si>
    <t>Δυόσμος (ν.β.)</t>
  </si>
  <si>
    <t>Αλάδανο (ξ.β.)</t>
  </si>
  <si>
    <t>Λουίζα (ξ.β.)</t>
  </si>
  <si>
    <t>ΠΑΡΑΤΗΡΗΣΕΙΣ</t>
  </si>
  <si>
    <t>Περιφέρεια: Κεντρικής Μακεδονίας</t>
  </si>
  <si>
    <t>Περιφερειακή Ενότητα: Σερρών</t>
  </si>
  <si>
    <t>ΚΡΟΚΟΣ 1,5 ΚΙΛΑ/ΣΤΡΕΜΜΑ</t>
  </si>
  <si>
    <t>30 ΚΙΛΑ</t>
  </si>
  <si>
    <t>ΦΥΤΙΚΗ ΠΑΡΑΓΩΓΗ 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</si>
</sst>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1"/>
      <color indexed="9"/>
      <name val="Arial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271"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5" fillId="33" borderId="10" xfId="0" applyNumberFormat="1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3" fontId="0" fillId="35" borderId="13" xfId="0" applyNumberFormat="1" applyFill="1" applyBorder="1" applyAlignment="1">
      <alignment/>
    </xf>
    <xf numFmtId="0" fontId="0" fillId="35" borderId="14" xfId="0" applyFill="1" applyBorder="1" applyAlignment="1">
      <alignment/>
    </xf>
    <xf numFmtId="3" fontId="0" fillId="35" borderId="15" xfId="0" applyNumberForma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6" borderId="19" xfId="0" applyNumberFormat="1" applyFill="1" applyBorder="1" applyAlignment="1">
      <alignment/>
    </xf>
    <xf numFmtId="3" fontId="0" fillId="36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36" borderId="23" xfId="0" applyNumberFormat="1" applyFill="1" applyBorder="1" applyAlignment="1">
      <alignment/>
    </xf>
    <xf numFmtId="3" fontId="0" fillId="36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36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4" fillId="36" borderId="25" xfId="0" applyNumberFormat="1" applyFont="1" applyFill="1" applyBorder="1" applyAlignment="1">
      <alignment/>
    </xf>
    <xf numFmtId="3" fontId="4" fillId="36" borderId="24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0" fillId="36" borderId="28" xfId="0" applyNumberFormat="1" applyFill="1" applyBorder="1" applyAlignment="1">
      <alignment/>
    </xf>
    <xf numFmtId="3" fontId="0" fillId="36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4" fillId="37" borderId="32" xfId="0" applyNumberFormat="1" applyFont="1" applyFill="1" applyBorder="1" applyAlignment="1">
      <alignment/>
    </xf>
    <xf numFmtId="3" fontId="4" fillId="37" borderId="33" xfId="0" applyNumberFormat="1" applyFont="1" applyFill="1" applyBorder="1" applyAlignment="1">
      <alignment/>
    </xf>
    <xf numFmtId="3" fontId="0" fillId="37" borderId="34" xfId="0" applyNumberFormat="1" applyFill="1" applyBorder="1" applyAlignment="1">
      <alignment/>
    </xf>
    <xf numFmtId="3" fontId="0" fillId="37" borderId="35" xfId="0" applyNumberFormat="1" applyFill="1" applyBorder="1" applyAlignment="1">
      <alignment/>
    </xf>
    <xf numFmtId="3" fontId="0" fillId="38" borderId="36" xfId="0" applyNumberFormat="1" applyFill="1" applyBorder="1" applyAlignment="1">
      <alignment/>
    </xf>
    <xf numFmtId="3" fontId="0" fillId="38" borderId="15" xfId="0" applyNumberFormat="1" applyFill="1" applyBorder="1" applyAlignment="1">
      <alignment/>
    </xf>
    <xf numFmtId="3" fontId="0" fillId="38" borderId="37" xfId="0" applyNumberFormat="1" applyFill="1" applyBorder="1" applyAlignment="1">
      <alignment/>
    </xf>
    <xf numFmtId="3" fontId="0" fillId="38" borderId="38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36" borderId="40" xfId="0" applyNumberFormat="1" applyFill="1" applyBorder="1" applyAlignment="1">
      <alignment/>
    </xf>
    <xf numFmtId="3" fontId="0" fillId="36" borderId="41" xfId="0" applyNumberFormat="1" applyFill="1" applyBorder="1" applyAlignment="1">
      <alignment/>
    </xf>
    <xf numFmtId="3" fontId="0" fillId="0" borderId="42" xfId="0" applyNumberFormat="1" applyBorder="1" applyAlignment="1">
      <alignment/>
    </xf>
    <xf numFmtId="3" fontId="4" fillId="37" borderId="43" xfId="0" applyNumberFormat="1" applyFont="1" applyFill="1" applyBorder="1" applyAlignment="1">
      <alignment/>
    </xf>
    <xf numFmtId="3" fontId="0" fillId="37" borderId="36" xfId="0" applyNumberFormat="1" applyFill="1" applyBorder="1" applyAlignment="1">
      <alignment/>
    </xf>
    <xf numFmtId="3" fontId="0" fillId="37" borderId="12" xfId="0" applyNumberForma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3" fontId="0" fillId="34" borderId="38" xfId="0" applyNumberForma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3" fontId="4" fillId="36" borderId="4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4" fillId="37" borderId="46" xfId="0" applyNumberFormat="1" applyFont="1" applyFill="1" applyBorder="1" applyAlignment="1">
      <alignment/>
    </xf>
    <xf numFmtId="3" fontId="0" fillId="39" borderId="36" xfId="0" applyNumberFormat="1" applyFill="1" applyBorder="1" applyAlignment="1">
      <alignment/>
    </xf>
    <xf numFmtId="3" fontId="0" fillId="39" borderId="15" xfId="0" applyNumberFormat="1" applyFill="1" applyBorder="1" applyAlignment="1">
      <alignment/>
    </xf>
    <xf numFmtId="3" fontId="0" fillId="39" borderId="37" xfId="0" applyNumberFormat="1" applyFill="1" applyBorder="1" applyAlignment="1">
      <alignment/>
    </xf>
    <xf numFmtId="3" fontId="0" fillId="39" borderId="38" xfId="0" applyNumberFormat="1" applyFill="1" applyBorder="1" applyAlignment="1">
      <alignment/>
    </xf>
    <xf numFmtId="3" fontId="4" fillId="37" borderId="47" xfId="0" applyNumberFormat="1" applyFont="1" applyFill="1" applyBorder="1" applyAlignment="1">
      <alignment/>
    </xf>
    <xf numFmtId="3" fontId="4" fillId="37" borderId="12" xfId="0" applyNumberFormat="1" applyFont="1" applyFill="1" applyBorder="1" applyAlignment="1">
      <alignment/>
    </xf>
    <xf numFmtId="3" fontId="4" fillId="37" borderId="36" xfId="0" applyNumberFormat="1" applyFont="1" applyFill="1" applyBorder="1" applyAlignment="1">
      <alignment/>
    </xf>
    <xf numFmtId="3" fontId="0" fillId="37" borderId="15" xfId="0" applyNumberFormat="1" applyFill="1" applyBorder="1" applyAlignment="1">
      <alignment/>
    </xf>
    <xf numFmtId="3" fontId="0" fillId="40" borderId="36" xfId="0" applyNumberFormat="1" applyFill="1" applyBorder="1" applyAlignment="1">
      <alignment/>
    </xf>
    <xf numFmtId="3" fontId="0" fillId="40" borderId="15" xfId="0" applyNumberFormat="1" applyFill="1" applyBorder="1" applyAlignment="1">
      <alignment/>
    </xf>
    <xf numFmtId="3" fontId="0" fillId="40" borderId="37" xfId="0" applyNumberFormat="1" applyFill="1" applyBorder="1" applyAlignment="1">
      <alignment/>
    </xf>
    <xf numFmtId="3" fontId="0" fillId="40" borderId="38" xfId="0" applyNumberFormat="1" applyFill="1" applyBorder="1" applyAlignment="1">
      <alignment/>
    </xf>
    <xf numFmtId="3" fontId="4" fillId="37" borderId="48" xfId="0" applyNumberFormat="1" applyFont="1" applyFill="1" applyBorder="1" applyAlignment="1">
      <alignment/>
    </xf>
    <xf numFmtId="3" fontId="0" fillId="35" borderId="36" xfId="0" applyNumberFormat="1" applyFill="1" applyBorder="1" applyAlignment="1">
      <alignment/>
    </xf>
    <xf numFmtId="3" fontId="0" fillId="35" borderId="37" xfId="0" applyNumberForma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6" borderId="22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36" borderId="26" xfId="0" applyNumberFormat="1" applyFill="1" applyBorder="1" applyAlignment="1">
      <alignment/>
    </xf>
    <xf numFmtId="3" fontId="0" fillId="36" borderId="31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41" borderId="34" xfId="0" applyNumberFormat="1" applyFill="1" applyBorder="1" applyAlignment="1">
      <alignment/>
    </xf>
    <xf numFmtId="3" fontId="0" fillId="41" borderId="49" xfId="0" applyNumberFormat="1" applyFill="1" applyBorder="1" applyAlignment="1">
      <alignment/>
    </xf>
    <xf numFmtId="3" fontId="4" fillId="36" borderId="2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36" borderId="23" xfId="0" applyNumberFormat="1" applyFont="1" applyFill="1" applyBorder="1" applyAlignment="1">
      <alignment/>
    </xf>
    <xf numFmtId="3" fontId="4" fillId="36" borderId="28" xfId="0" applyNumberFormat="1" applyFont="1" applyFill="1" applyBorder="1" applyAlignment="1">
      <alignment/>
    </xf>
    <xf numFmtId="3" fontId="16" fillId="36" borderId="24" xfId="0" applyNumberFormat="1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42" borderId="50" xfId="0" applyNumberFormat="1" applyFill="1" applyBorder="1" applyAlignment="1">
      <alignment/>
    </xf>
    <xf numFmtId="3" fontId="0" fillId="42" borderId="0" xfId="0" applyNumberFormat="1" applyFill="1" applyBorder="1" applyAlignment="1">
      <alignment/>
    </xf>
    <xf numFmtId="3" fontId="0" fillId="43" borderId="37" xfId="0" applyNumberFormat="1" applyFill="1" applyBorder="1" applyAlignment="1">
      <alignment/>
    </xf>
    <xf numFmtId="3" fontId="0" fillId="43" borderId="38" xfId="0" applyNumberForma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42" borderId="36" xfId="0" applyNumberFormat="1" applyFill="1" applyBorder="1" applyAlignment="1">
      <alignment/>
    </xf>
    <xf numFmtId="3" fontId="0" fillId="42" borderId="15" xfId="0" applyNumberFormat="1" applyFill="1" applyBorder="1" applyAlignment="1">
      <alignment/>
    </xf>
    <xf numFmtId="3" fontId="16" fillId="36" borderId="23" xfId="0" applyNumberFormat="1" applyFont="1" applyFill="1" applyBorder="1" applyAlignment="1">
      <alignment/>
    </xf>
    <xf numFmtId="3" fontId="16" fillId="0" borderId="25" xfId="0" applyNumberFormat="1" applyFont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44" borderId="36" xfId="0" applyNumberFormat="1" applyFill="1" applyBorder="1" applyAlignment="1">
      <alignment/>
    </xf>
    <xf numFmtId="3" fontId="0" fillId="44" borderId="15" xfId="0" applyNumberFormat="1" applyFill="1" applyBorder="1" applyAlignment="1">
      <alignment/>
    </xf>
    <xf numFmtId="3" fontId="0" fillId="44" borderId="37" xfId="0" applyNumberFormat="1" applyFill="1" applyBorder="1" applyAlignment="1">
      <alignment/>
    </xf>
    <xf numFmtId="3" fontId="0" fillId="44" borderId="38" xfId="0" applyNumberFormat="1" applyFill="1" applyBorder="1" applyAlignment="1">
      <alignment/>
    </xf>
    <xf numFmtId="3" fontId="4" fillId="36" borderId="52" xfId="0" applyNumberFormat="1" applyFont="1" applyFill="1" applyBorder="1" applyAlignment="1">
      <alignment/>
    </xf>
    <xf numFmtId="3" fontId="17" fillId="40" borderId="15" xfId="0" applyNumberFormat="1" applyFont="1" applyFill="1" applyBorder="1" applyAlignment="1">
      <alignment/>
    </xf>
    <xf numFmtId="3" fontId="0" fillId="36" borderId="53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45" borderId="36" xfId="0" applyNumberFormat="1" applyFill="1" applyBorder="1" applyAlignment="1">
      <alignment/>
    </xf>
    <xf numFmtId="3" fontId="0" fillId="45" borderId="15" xfId="0" applyNumberFormat="1" applyFill="1" applyBorder="1" applyAlignment="1">
      <alignment/>
    </xf>
    <xf numFmtId="3" fontId="0" fillId="45" borderId="37" xfId="0" applyNumberFormat="1" applyFill="1" applyBorder="1" applyAlignment="1">
      <alignment/>
    </xf>
    <xf numFmtId="3" fontId="0" fillId="45" borderId="38" xfId="0" applyNumberFormat="1" applyFill="1" applyBorder="1" applyAlignment="1">
      <alignment/>
    </xf>
    <xf numFmtId="3" fontId="4" fillId="37" borderId="34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5" fillId="43" borderId="34" xfId="0" applyNumberFormat="1" applyFont="1" applyFill="1" applyBorder="1" applyAlignment="1">
      <alignment/>
    </xf>
    <xf numFmtId="3" fontId="0" fillId="43" borderId="34" xfId="0" applyNumberFormat="1" applyFill="1" applyBorder="1" applyAlignment="1">
      <alignment/>
    </xf>
    <xf numFmtId="3" fontId="0" fillId="43" borderId="35" xfId="0" applyNumberFormat="1" applyFill="1" applyBorder="1" applyAlignment="1">
      <alignment/>
    </xf>
    <xf numFmtId="3" fontId="20" fillId="0" borderId="25" xfId="0" applyNumberFormat="1" applyFont="1" applyBorder="1" applyAlignment="1">
      <alignment/>
    </xf>
    <xf numFmtId="3" fontId="20" fillId="36" borderId="24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/>
    </xf>
    <xf numFmtId="3" fontId="12" fillId="36" borderId="24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49" fontId="3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0" fillId="0" borderId="56" xfId="0" applyNumberFormat="1" applyBorder="1" applyAlignment="1">
      <alignment/>
    </xf>
    <xf numFmtId="3" fontId="0" fillId="35" borderId="0" xfId="0" applyNumberFormat="1" applyFill="1" applyBorder="1" applyAlignment="1">
      <alignment/>
    </xf>
    <xf numFmtId="3" fontId="0" fillId="37" borderId="57" xfId="0" applyNumberFormat="1" applyFill="1" applyBorder="1" applyAlignment="1">
      <alignment/>
    </xf>
    <xf numFmtId="3" fontId="0" fillId="37" borderId="58" xfId="0" applyNumberFormat="1" applyFill="1" applyBorder="1" applyAlignment="1">
      <alignment/>
    </xf>
    <xf numFmtId="3" fontId="4" fillId="37" borderId="15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37" borderId="59" xfId="0" applyFill="1" applyBorder="1" applyAlignment="1">
      <alignment/>
    </xf>
    <xf numFmtId="49" fontId="0" fillId="41" borderId="11" xfId="0" applyNumberFormat="1" applyFill="1" applyBorder="1" applyAlignment="1">
      <alignment/>
    </xf>
    <xf numFmtId="3" fontId="0" fillId="37" borderId="60" xfId="0" applyNumberFormat="1" applyFill="1" applyBorder="1" applyAlignment="1">
      <alignment/>
    </xf>
    <xf numFmtId="3" fontId="0" fillId="37" borderId="61" xfId="0" applyNumberFormat="1" applyFill="1" applyBorder="1" applyAlignment="1">
      <alignment/>
    </xf>
    <xf numFmtId="0" fontId="12" fillId="41" borderId="62" xfId="0" applyFont="1" applyFill="1" applyBorder="1" applyAlignment="1">
      <alignment/>
    </xf>
    <xf numFmtId="3" fontId="4" fillId="36" borderId="63" xfId="0" applyNumberFormat="1" applyFont="1" applyFill="1" applyBorder="1" applyAlignment="1">
      <alignment/>
    </xf>
    <xf numFmtId="0" fontId="0" fillId="44" borderId="59" xfId="0" applyFill="1" applyBorder="1" applyAlignment="1">
      <alignment/>
    </xf>
    <xf numFmtId="4" fontId="0" fillId="44" borderId="64" xfId="0" applyNumberFormat="1" applyFill="1" applyBorder="1" applyAlignment="1">
      <alignment/>
    </xf>
    <xf numFmtId="0" fontId="18" fillId="0" borderId="38" xfId="0" applyFont="1" applyFill="1" applyBorder="1" applyAlignment="1">
      <alignment horizontal="center"/>
    </xf>
    <xf numFmtId="3" fontId="19" fillId="0" borderId="25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54" xfId="0" applyNumberFormat="1" applyFont="1" applyFill="1" applyBorder="1" applyAlignment="1">
      <alignment/>
    </xf>
    <xf numFmtId="49" fontId="0" fillId="0" borderId="54" xfId="0" applyNumberFormat="1" applyFill="1" applyBorder="1" applyAlignment="1">
      <alignment/>
    </xf>
    <xf numFmtId="49" fontId="0" fillId="0" borderId="65" xfId="0" applyNumberFormat="1" applyFill="1" applyBorder="1" applyAlignment="1">
      <alignment/>
    </xf>
    <xf numFmtId="49" fontId="4" fillId="35" borderId="13" xfId="0" applyNumberFormat="1" applyFont="1" applyFill="1" applyBorder="1" applyAlignment="1">
      <alignment/>
    </xf>
    <xf numFmtId="49" fontId="5" fillId="35" borderId="65" xfId="0" applyNumberFormat="1" applyFont="1" applyFill="1" applyBorder="1" applyAlignment="1">
      <alignment horizontal="center"/>
    </xf>
    <xf numFmtId="49" fontId="0" fillId="0" borderId="66" xfId="0" applyNumberFormat="1" applyFill="1" applyBorder="1" applyAlignment="1">
      <alignment/>
    </xf>
    <xf numFmtId="49" fontId="0" fillId="0" borderId="67" xfId="0" applyNumberFormat="1" applyFill="1" applyBorder="1" applyAlignment="1">
      <alignment/>
    </xf>
    <xf numFmtId="49" fontId="4" fillId="0" borderId="66" xfId="0" applyNumberFormat="1" applyFont="1" applyFill="1" applyBorder="1" applyAlignment="1">
      <alignment/>
    </xf>
    <xf numFmtId="49" fontId="0" fillId="0" borderId="68" xfId="0" applyNumberFormat="1" applyFill="1" applyBorder="1" applyAlignment="1">
      <alignment/>
    </xf>
    <xf numFmtId="49" fontId="4" fillId="37" borderId="11" xfId="0" applyNumberFormat="1" applyFont="1" applyFill="1" applyBorder="1" applyAlignment="1">
      <alignment/>
    </xf>
    <xf numFmtId="49" fontId="0" fillId="38" borderId="13" xfId="0" applyNumberFormat="1" applyFill="1" applyBorder="1" applyAlignment="1">
      <alignment/>
    </xf>
    <xf numFmtId="49" fontId="5" fillId="38" borderId="65" xfId="0" applyNumberFormat="1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/>
    </xf>
    <xf numFmtId="49" fontId="7" fillId="34" borderId="65" xfId="0" applyNumberFormat="1" applyFont="1" applyFill="1" applyBorder="1" applyAlignment="1">
      <alignment horizontal="center"/>
    </xf>
    <xf numFmtId="49" fontId="6" fillId="45" borderId="54" xfId="0" applyNumberFormat="1" applyFont="1" applyFill="1" applyBorder="1" applyAlignment="1">
      <alignment/>
    </xf>
    <xf numFmtId="49" fontId="7" fillId="45" borderId="54" xfId="0" applyNumberFormat="1" applyFont="1" applyFill="1" applyBorder="1" applyAlignment="1">
      <alignment horizontal="center"/>
    </xf>
    <xf numFmtId="49" fontId="8" fillId="40" borderId="13" xfId="0" applyNumberFormat="1" applyFont="1" applyFill="1" applyBorder="1" applyAlignment="1">
      <alignment horizontal="center"/>
    </xf>
    <xf numFmtId="49" fontId="7" fillId="40" borderId="65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/>
    </xf>
    <xf numFmtId="49" fontId="4" fillId="0" borderId="67" xfId="0" applyNumberFormat="1" applyFont="1" applyFill="1" applyBorder="1" applyAlignment="1">
      <alignment/>
    </xf>
    <xf numFmtId="49" fontId="7" fillId="39" borderId="13" xfId="0" applyNumberFormat="1" applyFont="1" applyFill="1" applyBorder="1" applyAlignment="1">
      <alignment horizontal="center"/>
    </xf>
    <xf numFmtId="49" fontId="7" fillId="39" borderId="65" xfId="0" applyNumberFormat="1" applyFont="1" applyFill="1" applyBorder="1" applyAlignment="1">
      <alignment horizontal="center"/>
    </xf>
    <xf numFmtId="49" fontId="4" fillId="37" borderId="11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2" fillId="42" borderId="54" xfId="0" applyNumberFormat="1" applyFont="1" applyFill="1" applyBorder="1" applyAlignment="1">
      <alignment horizontal="center"/>
    </xf>
    <xf numFmtId="49" fontId="7" fillId="43" borderId="65" xfId="0" applyNumberFormat="1" applyFont="1" applyFill="1" applyBorder="1" applyAlignment="1">
      <alignment horizontal="center"/>
    </xf>
    <xf numFmtId="49" fontId="5" fillId="42" borderId="13" xfId="0" applyNumberFormat="1" applyFont="1" applyFill="1" applyBorder="1" applyAlignment="1">
      <alignment horizontal="center"/>
    </xf>
    <xf numFmtId="49" fontId="0" fillId="42" borderId="69" xfId="0" applyNumberFormat="1" applyFill="1" applyBorder="1" applyAlignment="1">
      <alignment/>
    </xf>
    <xf numFmtId="49" fontId="7" fillId="34" borderId="7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49" fontId="0" fillId="42" borderId="13" xfId="0" applyNumberFormat="1" applyFill="1" applyBorder="1" applyAlignment="1">
      <alignment/>
    </xf>
    <xf numFmtId="49" fontId="5" fillId="43" borderId="65" xfId="0" applyNumberFormat="1" applyFont="1" applyFill="1" applyBorder="1" applyAlignment="1">
      <alignment horizontal="center"/>
    </xf>
    <xf numFmtId="49" fontId="9" fillId="44" borderId="13" xfId="0" applyNumberFormat="1" applyFont="1" applyFill="1" applyBorder="1" applyAlignment="1">
      <alignment horizontal="center"/>
    </xf>
    <xf numFmtId="49" fontId="10" fillId="44" borderId="65" xfId="0" applyNumberFormat="1" applyFont="1" applyFill="1" applyBorder="1" applyAlignment="1">
      <alignment horizontal="center"/>
    </xf>
    <xf numFmtId="49" fontId="0" fillId="0" borderId="66" xfId="0" applyNumberFormat="1" applyFill="1" applyBorder="1" applyAlignment="1">
      <alignment wrapText="1"/>
    </xf>
    <xf numFmtId="49" fontId="0" fillId="0" borderId="67" xfId="0" applyNumberFormat="1" applyFill="1" applyBorder="1" applyAlignment="1">
      <alignment wrapText="1"/>
    </xf>
    <xf numFmtId="49" fontId="0" fillId="0" borderId="67" xfId="0" applyNumberFormat="1" applyFill="1" applyBorder="1" applyAlignment="1">
      <alignment/>
    </xf>
    <xf numFmtId="49" fontId="4" fillId="0" borderId="68" xfId="0" applyNumberFormat="1" applyFont="1" applyFill="1" applyBorder="1" applyAlignment="1">
      <alignment/>
    </xf>
    <xf numFmtId="49" fontId="11" fillId="40" borderId="13" xfId="0" applyNumberFormat="1" applyFont="1" applyFill="1" applyBorder="1" applyAlignment="1">
      <alignment horizontal="center"/>
    </xf>
    <xf numFmtId="49" fontId="0" fillId="0" borderId="66" xfId="0" applyNumberFormat="1" applyFill="1" applyBorder="1" applyAlignment="1">
      <alignment/>
    </xf>
    <xf numFmtId="49" fontId="0" fillId="0" borderId="68" xfId="0" applyNumberFormat="1" applyFill="1" applyBorder="1" applyAlignment="1">
      <alignment/>
    </xf>
    <xf numFmtId="49" fontId="0" fillId="44" borderId="54" xfId="0" applyNumberFormat="1" applyFill="1" applyBorder="1" applyAlignment="1">
      <alignment/>
    </xf>
    <xf numFmtId="49" fontId="7" fillId="44" borderId="54" xfId="0" applyNumberFormat="1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/>
    </xf>
    <xf numFmtId="49" fontId="7" fillId="45" borderId="13" xfId="0" applyNumberFormat="1" applyFont="1" applyFill="1" applyBorder="1" applyAlignment="1">
      <alignment horizontal="center"/>
    </xf>
    <xf numFmtId="49" fontId="7" fillId="45" borderId="65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/>
    </xf>
    <xf numFmtId="49" fontId="0" fillId="0" borderId="54" xfId="0" applyNumberFormat="1" applyFill="1" applyBorder="1" applyAlignment="1">
      <alignment/>
    </xf>
    <xf numFmtId="49" fontId="4" fillId="43" borderId="71" xfId="0" applyNumberFormat="1" applyFont="1" applyFill="1" applyBorder="1" applyAlignment="1">
      <alignment horizontal="justify" wrapText="1"/>
    </xf>
    <xf numFmtId="0" fontId="14" fillId="46" borderId="72" xfId="0" applyFont="1" applyFill="1" applyBorder="1" applyAlignment="1">
      <alignment horizontal="center"/>
    </xf>
    <xf numFmtId="0" fontId="14" fillId="46" borderId="73" xfId="0" applyFont="1" applyFill="1" applyBorder="1" applyAlignment="1">
      <alignment horizontal="center"/>
    </xf>
    <xf numFmtId="3" fontId="15" fillId="34" borderId="43" xfId="0" applyNumberFormat="1" applyFont="1" applyFill="1" applyBorder="1" applyAlignment="1">
      <alignment horizontal="center"/>
    </xf>
    <xf numFmtId="0" fontId="14" fillId="46" borderId="64" xfId="0" applyFont="1" applyFill="1" applyBorder="1" applyAlignment="1">
      <alignment horizontal="center"/>
    </xf>
    <xf numFmtId="0" fontId="0" fillId="35" borderId="59" xfId="0" applyFill="1" applyBorder="1" applyAlignment="1">
      <alignment/>
    </xf>
    <xf numFmtId="3" fontId="0" fillId="35" borderId="74" xfId="0" applyNumberFormat="1" applyFill="1" applyBorder="1" applyAlignment="1">
      <alignment/>
    </xf>
    <xf numFmtId="0" fontId="0" fillId="35" borderId="64" xfId="0" applyFill="1" applyBorder="1" applyAlignment="1">
      <alignment/>
    </xf>
    <xf numFmtId="4" fontId="0" fillId="46" borderId="75" xfId="0" applyNumberFormat="1" applyFill="1" applyBorder="1" applyAlignment="1">
      <alignment/>
    </xf>
    <xf numFmtId="4" fontId="4" fillId="46" borderId="75" xfId="0" applyNumberFormat="1" applyFont="1" applyFill="1" applyBorder="1" applyAlignment="1">
      <alignment/>
    </xf>
    <xf numFmtId="4" fontId="4" fillId="37" borderId="76" xfId="0" applyNumberFormat="1" applyFont="1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64" xfId="0" applyFill="1" applyBorder="1" applyAlignment="1">
      <alignment/>
    </xf>
    <xf numFmtId="4" fontId="0" fillId="46" borderId="77" xfId="0" applyNumberFormat="1" applyFill="1" applyBorder="1" applyAlignment="1">
      <alignment/>
    </xf>
    <xf numFmtId="4" fontId="0" fillId="46" borderId="78" xfId="0" applyNumberFormat="1" applyFill="1" applyBorder="1" applyAlignment="1">
      <alignment/>
    </xf>
    <xf numFmtId="4" fontId="0" fillId="46" borderId="73" xfId="0" applyNumberFormat="1" applyFill="1" applyBorder="1" applyAlignment="1">
      <alignment/>
    </xf>
    <xf numFmtId="3" fontId="0" fillId="37" borderId="59" xfId="0" applyNumberFormat="1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4" xfId="0" applyFill="1" applyBorder="1" applyAlignment="1">
      <alignment/>
    </xf>
    <xf numFmtId="0" fontId="0" fillId="39" borderId="59" xfId="0" applyFill="1" applyBorder="1" applyAlignment="1">
      <alignment/>
    </xf>
    <xf numFmtId="0" fontId="0" fillId="39" borderId="64" xfId="0" applyFill="1" applyBorder="1" applyAlignment="1">
      <alignment/>
    </xf>
    <xf numFmtId="0" fontId="0" fillId="40" borderId="59" xfId="0" applyFill="1" applyBorder="1" applyAlignment="1">
      <alignment/>
    </xf>
    <xf numFmtId="0" fontId="0" fillId="40" borderId="64" xfId="0" applyFill="1" applyBorder="1" applyAlignment="1">
      <alignment/>
    </xf>
    <xf numFmtId="3" fontId="4" fillId="37" borderId="79" xfId="0" applyNumberFormat="1" applyFont="1" applyFill="1" applyBorder="1" applyAlignment="1">
      <alignment/>
    </xf>
    <xf numFmtId="4" fontId="19" fillId="46" borderId="75" xfId="0" applyNumberFormat="1" applyFont="1" applyFill="1" applyBorder="1" applyAlignment="1">
      <alignment/>
    </xf>
    <xf numFmtId="4" fontId="19" fillId="46" borderId="77" xfId="0" applyNumberFormat="1" applyFont="1" applyFill="1" applyBorder="1" applyAlignment="1">
      <alignment/>
    </xf>
    <xf numFmtId="4" fontId="0" fillId="39" borderId="64" xfId="0" applyNumberFormat="1" applyFill="1" applyBorder="1" applyAlignment="1">
      <alignment/>
    </xf>
    <xf numFmtId="0" fontId="0" fillId="0" borderId="59" xfId="0" applyBorder="1" applyAlignment="1">
      <alignment/>
    </xf>
    <xf numFmtId="0" fontId="0" fillId="42" borderId="73" xfId="0" applyFill="1" applyBorder="1" applyAlignment="1">
      <alignment/>
    </xf>
    <xf numFmtId="4" fontId="0" fillId="43" borderId="64" xfId="0" applyNumberFormat="1" applyFill="1" applyBorder="1" applyAlignment="1">
      <alignment/>
    </xf>
    <xf numFmtId="0" fontId="0" fillId="0" borderId="59" xfId="0" applyFill="1" applyBorder="1" applyAlignment="1">
      <alignment/>
    </xf>
    <xf numFmtId="0" fontId="0" fillId="42" borderId="59" xfId="0" applyFill="1" applyBorder="1" applyAlignment="1">
      <alignment/>
    </xf>
    <xf numFmtId="4" fontId="4" fillId="35" borderId="64" xfId="0" applyNumberFormat="1" applyFont="1" applyFill="1" applyBorder="1" applyAlignment="1">
      <alignment/>
    </xf>
    <xf numFmtId="0" fontId="0" fillId="43" borderId="64" xfId="0" applyFill="1" applyBorder="1" applyAlignment="1">
      <alignment/>
    </xf>
    <xf numFmtId="0" fontId="0" fillId="41" borderId="76" xfId="0" applyFill="1" applyBorder="1" applyAlignment="1">
      <alignment/>
    </xf>
    <xf numFmtId="0" fontId="0" fillId="44" borderId="64" xfId="0" applyFill="1" applyBorder="1" applyAlignment="1">
      <alignment/>
    </xf>
    <xf numFmtId="4" fontId="0" fillId="40" borderId="64" xfId="0" applyNumberFormat="1" applyFill="1" applyBorder="1" applyAlignment="1">
      <alignment/>
    </xf>
    <xf numFmtId="0" fontId="0" fillId="45" borderId="59" xfId="0" applyFill="1" applyBorder="1" applyAlignment="1">
      <alignment/>
    </xf>
    <xf numFmtId="0" fontId="0" fillId="45" borderId="64" xfId="0" applyFill="1" applyBorder="1" applyAlignment="1">
      <alignment/>
    </xf>
    <xf numFmtId="0" fontId="0" fillId="37" borderId="76" xfId="0" applyFill="1" applyBorder="1" applyAlignment="1">
      <alignment/>
    </xf>
    <xf numFmtId="0" fontId="0" fillId="0" borderId="73" xfId="0" applyBorder="1" applyAlignment="1">
      <alignment/>
    </xf>
    <xf numFmtId="0" fontId="0" fillId="43" borderId="76" xfId="0" applyFill="1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0" fillId="47" borderId="23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48" borderId="20" xfId="0" applyNumberFormat="1" applyFill="1" applyBorder="1" applyAlignment="1">
      <alignment/>
    </xf>
    <xf numFmtId="3" fontId="0" fillId="48" borderId="23" xfId="0" applyNumberFormat="1" applyFill="1" applyBorder="1" applyAlignment="1">
      <alignment/>
    </xf>
    <xf numFmtId="3" fontId="0" fillId="48" borderId="24" xfId="0" applyNumberFormat="1" applyFill="1" applyBorder="1" applyAlignment="1">
      <alignment/>
    </xf>
    <xf numFmtId="3" fontId="20" fillId="48" borderId="20" xfId="0" applyNumberFormat="1" applyFont="1" applyFill="1" applyBorder="1" applyAlignment="1">
      <alignment/>
    </xf>
    <xf numFmtId="0" fontId="0" fillId="47" borderId="0" xfId="0" applyFill="1" applyAlignment="1">
      <alignment/>
    </xf>
    <xf numFmtId="3" fontId="0" fillId="48" borderId="29" xfId="0" applyNumberFormat="1" applyFill="1" applyBorder="1" applyAlignment="1">
      <alignment/>
    </xf>
    <xf numFmtId="3" fontId="0" fillId="48" borderId="19" xfId="0" applyNumberFormat="1" applyFill="1" applyBorder="1" applyAlignment="1">
      <alignment/>
    </xf>
    <xf numFmtId="3" fontId="0" fillId="48" borderId="28" xfId="0" applyNumberFormat="1" applyFill="1" applyBorder="1" applyAlignment="1">
      <alignment/>
    </xf>
    <xf numFmtId="3" fontId="47" fillId="48" borderId="24" xfId="0" applyNumberFormat="1" applyFont="1" applyFill="1" applyBorder="1" applyAlignment="1">
      <alignment/>
    </xf>
    <xf numFmtId="3" fontId="0" fillId="49" borderId="25" xfId="0" applyNumberFormat="1" applyFill="1" applyBorder="1" applyAlignment="1">
      <alignment/>
    </xf>
    <xf numFmtId="3" fontId="14" fillId="36" borderId="80" xfId="0" applyNumberFormat="1" applyFont="1" applyFill="1" applyBorder="1" applyAlignment="1">
      <alignment horizontal="center"/>
    </xf>
    <xf numFmtId="3" fontId="14" fillId="36" borderId="81" xfId="0" applyNumberFormat="1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8" fillId="41" borderId="38" xfId="0" applyNumberFormat="1" applyFont="1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0" fontId="13" fillId="50" borderId="36" xfId="0" applyFont="1" applyFill="1" applyBorder="1" applyAlignment="1">
      <alignment horizontal="center"/>
    </xf>
    <xf numFmtId="0" fontId="13" fillId="50" borderId="15" xfId="0" applyFont="1" applyFill="1" applyBorder="1" applyAlignment="1">
      <alignment horizontal="center"/>
    </xf>
    <xf numFmtId="0" fontId="13" fillId="50" borderId="82" xfId="0" applyFont="1" applyFill="1" applyBorder="1" applyAlignment="1">
      <alignment horizontal="center"/>
    </xf>
    <xf numFmtId="3" fontId="14" fillId="36" borderId="83" xfId="0" applyNumberFormat="1" applyFont="1" applyFill="1" applyBorder="1" applyAlignment="1">
      <alignment horizontal="center" wrapText="1"/>
    </xf>
    <xf numFmtId="3" fontId="14" fillId="36" borderId="84" xfId="0" applyNumberFormat="1" applyFont="1" applyFill="1" applyBorder="1" applyAlignment="1">
      <alignment horizontal="center" wrapText="1"/>
    </xf>
    <xf numFmtId="0" fontId="14" fillId="0" borderId="60" xfId="0" applyFont="1" applyFill="1" applyBorder="1" applyAlignment="1">
      <alignment horizontal="center" wrapText="1"/>
    </xf>
    <xf numFmtId="0" fontId="14" fillId="0" borderId="85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0" fontId="47" fillId="0" borderId="0" xfId="0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="130" zoomScaleNormal="13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3" sqref="D33"/>
    </sheetView>
  </sheetViews>
  <sheetFormatPr defaultColWidth="9.140625" defaultRowHeight="15"/>
  <cols>
    <col min="1" max="1" width="57.57421875" style="0" customWidth="1"/>
    <col min="5" max="5" width="9.28125" style="0" bestFit="1" customWidth="1"/>
  </cols>
  <sheetData>
    <row r="1" spans="1:6" ht="17.25">
      <c r="A1" s="258" t="s">
        <v>254</v>
      </c>
      <c r="B1" s="259"/>
      <c r="C1" s="259"/>
      <c r="D1" s="259"/>
      <c r="E1" s="259"/>
      <c r="F1" s="259"/>
    </row>
    <row r="2" spans="1:6" ht="15.75" thickBot="1">
      <c r="A2" s="127" t="s">
        <v>250</v>
      </c>
      <c r="B2" s="260"/>
      <c r="C2" s="261"/>
      <c r="D2" s="261"/>
      <c r="E2" s="261"/>
      <c r="F2" s="143"/>
    </row>
    <row r="3" spans="1:6" ht="15" thickBot="1">
      <c r="A3" s="146" t="s">
        <v>251</v>
      </c>
      <c r="B3" s="262"/>
      <c r="C3" s="263"/>
      <c r="D3" s="263"/>
      <c r="E3" s="263"/>
      <c r="F3" s="264"/>
    </row>
    <row r="4" spans="1:6" ht="14.25">
      <c r="A4" s="147"/>
      <c r="B4" s="265" t="s">
        <v>228</v>
      </c>
      <c r="C4" s="266"/>
      <c r="D4" s="267" t="s">
        <v>230</v>
      </c>
      <c r="E4" s="268"/>
      <c r="F4" s="198" t="s">
        <v>232</v>
      </c>
    </row>
    <row r="5" spans="1:6" ht="15" thickBot="1">
      <c r="A5" s="148"/>
      <c r="B5" s="254" t="s">
        <v>229</v>
      </c>
      <c r="C5" s="255"/>
      <c r="D5" s="256" t="s">
        <v>231</v>
      </c>
      <c r="E5" s="257"/>
      <c r="F5" s="199" t="s">
        <v>233</v>
      </c>
    </row>
    <row r="6" spans="1:6" ht="15" thickBot="1">
      <c r="A6" s="149"/>
      <c r="B6" s="200" t="s">
        <v>234</v>
      </c>
      <c r="C6" s="2" t="s">
        <v>235</v>
      </c>
      <c r="D6" s="3" t="s">
        <v>234</v>
      </c>
      <c r="E6" s="4" t="s">
        <v>235</v>
      </c>
      <c r="F6" s="201"/>
    </row>
    <row r="7" spans="1:6" ht="14.25">
      <c r="A7" s="150" t="s">
        <v>0</v>
      </c>
      <c r="B7" s="70"/>
      <c r="C7" s="6"/>
      <c r="D7" s="5"/>
      <c r="E7" s="7"/>
      <c r="F7" s="202"/>
    </row>
    <row r="8" spans="1:8" ht="15" thickBot="1">
      <c r="A8" s="151" t="s">
        <v>1</v>
      </c>
      <c r="B8" s="203"/>
      <c r="C8" s="9"/>
      <c r="D8" s="8"/>
      <c r="E8" s="10"/>
      <c r="F8" s="204"/>
      <c r="H8" s="269"/>
    </row>
    <row r="9" spans="1:8" ht="14.25">
      <c r="A9" s="152" t="s">
        <v>2</v>
      </c>
      <c r="B9" s="11">
        <v>39586</v>
      </c>
      <c r="C9" s="12">
        <v>5115</v>
      </c>
      <c r="D9" s="13">
        <v>19790</v>
      </c>
      <c r="E9" s="14">
        <v>3070</v>
      </c>
      <c r="F9" s="205">
        <f aca="true" t="shared" si="0" ref="F9:F25">IF((C9+B9)&gt;0,(E9+D9)/(C9+B9),"")</f>
        <v>0.5113979553030134</v>
      </c>
      <c r="G9" s="240"/>
      <c r="H9" s="242"/>
    </row>
    <row r="10" spans="1:8" ht="14.25">
      <c r="A10" s="153" t="s">
        <v>3</v>
      </c>
      <c r="B10" s="15">
        <v>215070</v>
      </c>
      <c r="C10" s="16">
        <v>44353</v>
      </c>
      <c r="D10" s="17">
        <v>68820</v>
      </c>
      <c r="E10" s="18">
        <v>19960</v>
      </c>
      <c r="F10" s="205">
        <f t="shared" si="0"/>
        <v>0.3422210058475925</v>
      </c>
      <c r="G10" s="240"/>
      <c r="H10" s="242"/>
    </row>
    <row r="11" spans="1:8" ht="14.25">
      <c r="A11" s="153" t="s">
        <v>4</v>
      </c>
      <c r="B11" s="15">
        <v>2355</v>
      </c>
      <c r="C11" s="16"/>
      <c r="D11" s="17">
        <v>660</v>
      </c>
      <c r="E11" s="18"/>
      <c r="F11" s="205">
        <f t="shared" si="0"/>
        <v>0.2802547770700637</v>
      </c>
      <c r="G11" s="240"/>
      <c r="H11" s="242"/>
    </row>
    <row r="12" spans="1:8" ht="14.25">
      <c r="A12" s="153" t="s">
        <v>5</v>
      </c>
      <c r="B12" s="15">
        <v>56896</v>
      </c>
      <c r="C12" s="16">
        <v>5840</v>
      </c>
      <c r="D12" s="17">
        <v>28450</v>
      </c>
      <c r="E12" s="18">
        <v>3500</v>
      </c>
      <c r="F12" s="205">
        <f t="shared" si="0"/>
        <v>0.5092769701606733</v>
      </c>
      <c r="G12" s="240"/>
      <c r="H12" s="242"/>
    </row>
    <row r="13" spans="1:8" ht="14.25">
      <c r="A13" s="153" t="s">
        <v>6</v>
      </c>
      <c r="B13" s="15">
        <v>2014</v>
      </c>
      <c r="C13" s="16"/>
      <c r="D13" s="17">
        <v>564</v>
      </c>
      <c r="E13" s="18"/>
      <c r="F13" s="205">
        <f t="shared" si="0"/>
        <v>0.2800397219463754</v>
      </c>
      <c r="H13" s="242"/>
    </row>
    <row r="14" spans="1:8" ht="14.25">
      <c r="A14" s="153" t="s">
        <v>7</v>
      </c>
      <c r="B14" s="15"/>
      <c r="C14" s="16"/>
      <c r="D14" s="17"/>
      <c r="E14" s="18"/>
      <c r="F14" s="205">
        <f t="shared" si="0"/>
      </c>
      <c r="H14" s="242"/>
    </row>
    <row r="15" spans="1:6" ht="14.25">
      <c r="A15" s="153" t="s">
        <v>8</v>
      </c>
      <c r="B15" s="15"/>
      <c r="C15" s="16">
        <v>170240</v>
      </c>
      <c r="D15" s="17"/>
      <c r="E15" s="18">
        <v>221312</v>
      </c>
      <c r="F15" s="205">
        <f t="shared" si="0"/>
        <v>1.3</v>
      </c>
    </row>
    <row r="16" spans="1:6" ht="14.25">
      <c r="A16" s="153" t="s">
        <v>9</v>
      </c>
      <c r="B16" s="15"/>
      <c r="C16" s="16"/>
      <c r="D16" s="17"/>
      <c r="E16" s="18"/>
      <c r="F16" s="205">
        <f t="shared" si="0"/>
      </c>
    </row>
    <row r="17" spans="1:6" ht="14.25">
      <c r="A17" s="153" t="s">
        <v>10</v>
      </c>
      <c r="B17" s="15">
        <v>4086</v>
      </c>
      <c r="C17" s="16"/>
      <c r="D17" s="17">
        <v>1430</v>
      </c>
      <c r="E17" s="18"/>
      <c r="F17" s="205">
        <f t="shared" si="0"/>
        <v>0.3499755261869799</v>
      </c>
    </row>
    <row r="18" spans="1:6" ht="14.25">
      <c r="A18" s="153" t="s">
        <v>11</v>
      </c>
      <c r="B18" s="15"/>
      <c r="C18" s="16"/>
      <c r="D18" s="17"/>
      <c r="E18" s="18"/>
      <c r="F18" s="205">
        <f t="shared" si="0"/>
      </c>
    </row>
    <row r="19" spans="1:6" ht="14.25">
      <c r="A19" s="153" t="s">
        <v>0</v>
      </c>
      <c r="B19" s="19"/>
      <c r="C19" s="16"/>
      <c r="D19" s="20"/>
      <c r="E19" s="18"/>
      <c r="F19" s="205">
        <f t="shared" si="0"/>
      </c>
    </row>
    <row r="20" spans="1:6" ht="14.25">
      <c r="A20" s="153" t="s">
        <v>0</v>
      </c>
      <c r="B20" s="19"/>
      <c r="C20" s="16"/>
      <c r="D20" s="20"/>
      <c r="E20" s="18"/>
      <c r="F20" s="205">
        <f t="shared" si="0"/>
      </c>
    </row>
    <row r="21" spans="1:6" ht="14.25">
      <c r="A21" s="153" t="s">
        <v>0</v>
      </c>
      <c r="B21" s="19"/>
      <c r="C21" s="16"/>
      <c r="D21" s="20"/>
      <c r="E21" s="18"/>
      <c r="F21" s="205">
        <f t="shared" si="0"/>
      </c>
    </row>
    <row r="22" spans="1:6" ht="14.25">
      <c r="A22" s="153" t="s">
        <v>0</v>
      </c>
      <c r="B22" s="19"/>
      <c r="C22" s="16"/>
      <c r="D22" s="20"/>
      <c r="E22" s="18"/>
      <c r="F22" s="205">
        <f t="shared" si="0"/>
      </c>
    </row>
    <row r="23" spans="1:6" ht="14.25">
      <c r="A23" s="154" t="s">
        <v>12</v>
      </c>
      <c r="B23" s="21">
        <f>B24+B25</f>
        <v>0</v>
      </c>
      <c r="C23" s="22">
        <f>C24+C25</f>
        <v>28300</v>
      </c>
      <c r="D23" s="23">
        <f>D24+D25</f>
        <v>0</v>
      </c>
      <c r="E23" s="23">
        <f>E24+E25</f>
        <v>22640</v>
      </c>
      <c r="F23" s="206">
        <f t="shared" si="0"/>
        <v>0.8</v>
      </c>
    </row>
    <row r="24" spans="1:6" ht="14.25">
      <c r="A24" s="153" t="s">
        <v>13</v>
      </c>
      <c r="B24" s="15"/>
      <c r="C24" s="16"/>
      <c r="D24" s="17"/>
      <c r="E24" s="18"/>
      <c r="F24" s="205">
        <f t="shared" si="0"/>
      </c>
    </row>
    <row r="25" spans="1:6" ht="15" thickBot="1">
      <c r="A25" s="155" t="s">
        <v>14</v>
      </c>
      <c r="B25" s="24"/>
      <c r="C25" s="25">
        <v>28300</v>
      </c>
      <c r="D25" s="26"/>
      <c r="E25" s="27">
        <v>22640</v>
      </c>
      <c r="F25" s="205">
        <f t="shared" si="0"/>
        <v>0.8</v>
      </c>
    </row>
    <row r="26" spans="1:6" ht="15" thickBot="1">
      <c r="A26" s="156" t="s">
        <v>15</v>
      </c>
      <c r="B26" s="28">
        <f>SUM(B9:B23)</f>
        <v>320007</v>
      </c>
      <c r="C26" s="29">
        <f>SUM(C9:C23)</f>
        <v>253848</v>
      </c>
      <c r="D26" s="30"/>
      <c r="E26" s="31"/>
      <c r="F26" s="207"/>
    </row>
    <row r="27" spans="1:6" ht="14.25">
      <c r="A27" s="157" t="s">
        <v>0</v>
      </c>
      <c r="B27" s="32"/>
      <c r="C27" s="33"/>
      <c r="D27" s="33"/>
      <c r="E27" s="33"/>
      <c r="F27" s="208"/>
    </row>
    <row r="28" spans="1:6" ht="15" thickBot="1">
      <c r="A28" s="158" t="s">
        <v>16</v>
      </c>
      <c r="B28" s="34"/>
      <c r="C28" s="35"/>
      <c r="D28" s="35"/>
      <c r="E28" s="35"/>
      <c r="F28" s="209"/>
    </row>
    <row r="29" spans="1:6" ht="14.25">
      <c r="A29" s="152" t="s">
        <v>17</v>
      </c>
      <c r="B29" s="11"/>
      <c r="C29" s="12"/>
      <c r="D29" s="36"/>
      <c r="E29" s="37"/>
      <c r="F29" s="205">
        <f aca="true" t="shared" si="1" ref="F29:F39">IF((C29+B29)&gt;0,(E29+D29)/(C29+B29),"")</f>
      </c>
    </row>
    <row r="30" spans="1:6" ht="14.25">
      <c r="A30" s="153" t="s">
        <v>18</v>
      </c>
      <c r="B30" s="15">
        <v>155</v>
      </c>
      <c r="C30" s="16">
        <v>61</v>
      </c>
      <c r="D30" s="38">
        <v>21</v>
      </c>
      <c r="E30" s="39">
        <v>11</v>
      </c>
      <c r="F30" s="210">
        <f t="shared" si="1"/>
        <v>0.14814814814814814</v>
      </c>
    </row>
    <row r="31" spans="1:6" ht="14.25">
      <c r="A31" s="153" t="s">
        <v>19</v>
      </c>
      <c r="B31" s="15"/>
      <c r="C31" s="16"/>
      <c r="D31" s="38"/>
      <c r="E31" s="39"/>
      <c r="F31" s="210">
        <f t="shared" si="1"/>
      </c>
    </row>
    <row r="32" spans="1:6" ht="14.25">
      <c r="A32" s="153" t="s">
        <v>20</v>
      </c>
      <c r="B32" s="15"/>
      <c r="C32" s="16"/>
      <c r="D32" s="38"/>
      <c r="E32" s="39"/>
      <c r="F32" s="210">
        <f t="shared" si="1"/>
      </c>
    </row>
    <row r="33" spans="1:6" ht="14.25">
      <c r="A33" s="153" t="s">
        <v>21</v>
      </c>
      <c r="B33" s="15"/>
      <c r="C33" s="16"/>
      <c r="D33" s="36"/>
      <c r="E33" s="39"/>
      <c r="F33" s="210">
        <f t="shared" si="1"/>
      </c>
    </row>
    <row r="34" spans="1:6" ht="14.25">
      <c r="A34" s="153" t="s">
        <v>22</v>
      </c>
      <c r="B34" s="15"/>
      <c r="C34" s="16"/>
      <c r="D34" s="38"/>
      <c r="E34" s="39"/>
      <c r="F34" s="210">
        <f t="shared" si="1"/>
      </c>
    </row>
    <row r="35" spans="1:6" ht="14.25">
      <c r="A35" s="153" t="s">
        <v>23</v>
      </c>
      <c r="B35" s="15">
        <v>1520</v>
      </c>
      <c r="C35" s="16">
        <v>326</v>
      </c>
      <c r="D35" s="38">
        <v>150</v>
      </c>
      <c r="E35" s="39">
        <v>48</v>
      </c>
      <c r="F35" s="210">
        <f t="shared" si="1"/>
        <v>0.10725893824485373</v>
      </c>
    </row>
    <row r="36" spans="1:6" ht="14.25">
      <c r="A36" s="153" t="s">
        <v>24</v>
      </c>
      <c r="B36" s="15">
        <v>1444</v>
      </c>
      <c r="C36" s="16">
        <v>537</v>
      </c>
      <c r="D36" s="38">
        <v>180</v>
      </c>
      <c r="E36" s="39">
        <v>90</v>
      </c>
      <c r="F36" s="210">
        <f t="shared" si="1"/>
        <v>0.13629480060575466</v>
      </c>
    </row>
    <row r="37" spans="1:6" ht="14.25">
      <c r="A37" s="153" t="s">
        <v>25</v>
      </c>
      <c r="B37" s="15"/>
      <c r="C37" s="16">
        <v>6121</v>
      </c>
      <c r="D37" s="38"/>
      <c r="E37" s="39">
        <v>2600</v>
      </c>
      <c r="F37" s="210">
        <f t="shared" si="1"/>
        <v>0.4247671949027937</v>
      </c>
    </row>
    <row r="38" spans="1:6" ht="14.25">
      <c r="A38" s="153" t="s">
        <v>26</v>
      </c>
      <c r="B38" s="15">
        <v>2090</v>
      </c>
      <c r="C38" s="16">
        <v>1155</v>
      </c>
      <c r="D38" s="38">
        <v>376</v>
      </c>
      <c r="E38" s="39">
        <v>265</v>
      </c>
      <c r="F38" s="210">
        <f t="shared" si="1"/>
        <v>0.1975346687211094</v>
      </c>
    </row>
    <row r="39" spans="1:6" ht="15" thickBot="1">
      <c r="A39" s="155" t="s">
        <v>27</v>
      </c>
      <c r="B39" s="24"/>
      <c r="C39" s="25">
        <v>54</v>
      </c>
      <c r="D39" s="40"/>
      <c r="E39" s="41">
        <v>10</v>
      </c>
      <c r="F39" s="211">
        <f t="shared" si="1"/>
        <v>0.18518518518518517</v>
      </c>
    </row>
    <row r="40" spans="1:8" ht="15" thickBot="1">
      <c r="A40" s="155" t="s">
        <v>28</v>
      </c>
      <c r="B40" s="15"/>
      <c r="C40" s="16"/>
      <c r="D40" s="38"/>
      <c r="E40" s="39"/>
      <c r="F40" s="210"/>
      <c r="H40" s="134"/>
    </row>
    <row r="41" spans="1:6" ht="14.25">
      <c r="A41" s="155" t="s">
        <v>0</v>
      </c>
      <c r="B41" s="15"/>
      <c r="C41" s="16"/>
      <c r="D41" s="38"/>
      <c r="E41" s="39"/>
      <c r="F41" s="210"/>
    </row>
    <row r="42" spans="1:6" ht="15" thickBot="1">
      <c r="A42" s="155" t="s">
        <v>0</v>
      </c>
      <c r="B42" s="42"/>
      <c r="C42" s="43"/>
      <c r="D42" s="1"/>
      <c r="E42" s="44"/>
      <c r="F42" s="212"/>
    </row>
    <row r="43" spans="1:6" ht="15" thickBot="1">
      <c r="A43" s="159" t="s">
        <v>29</v>
      </c>
      <c r="B43" s="45">
        <f>SUM(B29:B42)</f>
        <v>5209</v>
      </c>
      <c r="C43" s="45">
        <f>SUM(C29:C42)</f>
        <v>8254</v>
      </c>
      <c r="D43" s="46"/>
      <c r="E43" s="47"/>
      <c r="F43" s="213"/>
    </row>
    <row r="44" spans="1:6" ht="14.25">
      <c r="A44" s="160" t="s">
        <v>0</v>
      </c>
      <c r="B44" s="48"/>
      <c r="C44" s="49"/>
      <c r="D44" s="49"/>
      <c r="E44" s="49"/>
      <c r="F44" s="214"/>
    </row>
    <row r="45" spans="1:6" ht="15" thickBot="1">
      <c r="A45" s="161" t="s">
        <v>30</v>
      </c>
      <c r="B45" s="50"/>
      <c r="C45" s="51"/>
      <c r="D45" s="51"/>
      <c r="E45" s="51"/>
      <c r="F45" s="215"/>
    </row>
    <row r="46" spans="1:6" ht="14.25">
      <c r="A46" s="154" t="s">
        <v>31</v>
      </c>
      <c r="B46" s="52">
        <f>SUM(B47:B49)</f>
        <v>0</v>
      </c>
      <c r="C46" s="53">
        <f>SUM(C47:C49)</f>
        <v>3376</v>
      </c>
      <c r="D46" s="128">
        <f>SUM(D47:D49)</f>
        <v>0</v>
      </c>
      <c r="E46" s="54">
        <f>SUM(E47:E49)</f>
        <v>11600</v>
      </c>
      <c r="F46" s="205">
        <f>IF((C46+B46)&gt;0,(E46+D46)/(C46+B46),"")</f>
        <v>3.4360189573459716</v>
      </c>
    </row>
    <row r="47" spans="1:6" ht="14.25">
      <c r="A47" s="153" t="s">
        <v>32</v>
      </c>
      <c r="B47" s="15"/>
      <c r="C47" s="25">
        <v>995</v>
      </c>
      <c r="D47" s="129"/>
      <c r="E47" s="77">
        <v>3600</v>
      </c>
      <c r="F47" s="210">
        <f>IF((C47+B47)&gt;0,(E47+D47)/(C47+B47),"")</f>
        <v>3.6180904522613067</v>
      </c>
    </row>
    <row r="48" spans="1:8" ht="14.25">
      <c r="A48" s="153" t="s">
        <v>33</v>
      </c>
      <c r="B48" s="24"/>
      <c r="C48" s="25">
        <v>2381</v>
      </c>
      <c r="D48" s="55"/>
      <c r="E48" s="41">
        <v>8000</v>
      </c>
      <c r="F48" s="210">
        <f>IF((C48+B48)&gt;0,(E48+D48)/(C48+B48),"")</f>
        <v>3.359932801343973</v>
      </c>
      <c r="H48" s="243"/>
    </row>
    <row r="49" spans="1:6" ht="14.25">
      <c r="A49" s="153" t="s">
        <v>34</v>
      </c>
      <c r="B49" s="24"/>
      <c r="C49" s="25"/>
      <c r="D49" s="55"/>
      <c r="E49" s="41"/>
      <c r="F49" s="210">
        <f>IF((C49+B49)&gt;0,(E49+D49)/(C49+B49),"")</f>
      </c>
    </row>
    <row r="50" spans="1:6" ht="15" thickBot="1">
      <c r="A50" s="153" t="s">
        <v>35</v>
      </c>
      <c r="B50" s="24"/>
      <c r="C50" s="25"/>
      <c r="D50" s="55"/>
      <c r="E50" s="41"/>
      <c r="F50" s="210">
        <f>IF((C50+B50)&gt;0,(E50+D50)/(C50+B50),"")</f>
      </c>
    </row>
    <row r="51" spans="1:6" ht="15" thickBot="1">
      <c r="A51" s="156" t="s">
        <v>36</v>
      </c>
      <c r="B51" s="45">
        <f>+B46+B50</f>
        <v>0</v>
      </c>
      <c r="C51" s="56">
        <f>+C46+C50</f>
        <v>3376</v>
      </c>
      <c r="D51" s="46"/>
      <c r="E51" s="47"/>
      <c r="F51" s="135"/>
    </row>
    <row r="52" spans="1:6" ht="14.25">
      <c r="A52" s="162" t="s">
        <v>0</v>
      </c>
      <c r="B52" s="57"/>
      <c r="C52" s="58"/>
      <c r="D52" s="58"/>
      <c r="E52" s="58"/>
      <c r="F52" s="216"/>
    </row>
    <row r="53" spans="1:6" ht="15" thickBot="1">
      <c r="A53" s="163" t="s">
        <v>37</v>
      </c>
      <c r="B53" s="59"/>
      <c r="C53" s="60"/>
      <c r="D53" s="60"/>
      <c r="E53" s="60"/>
      <c r="F53" s="217"/>
    </row>
    <row r="54" spans="1:6" ht="14.25">
      <c r="A54" s="152" t="s">
        <v>38</v>
      </c>
      <c r="B54" s="11"/>
      <c r="C54" s="12"/>
      <c r="D54" s="36"/>
      <c r="E54" s="37"/>
      <c r="F54" s="205">
        <f aca="true" t="shared" si="2" ref="F54:F64">IF((C54+B54)&gt;0,(E54+D54)/(C54+B54),"")</f>
      </c>
    </row>
    <row r="55" spans="1:6" ht="14.25">
      <c r="A55" s="153" t="s">
        <v>39</v>
      </c>
      <c r="B55" s="15"/>
      <c r="C55" s="16"/>
      <c r="D55" s="38"/>
      <c r="E55" s="39"/>
      <c r="F55" s="210">
        <f t="shared" si="2"/>
      </c>
    </row>
    <row r="56" spans="1:6" ht="14.25">
      <c r="A56" s="153" t="s">
        <v>40</v>
      </c>
      <c r="B56" s="15"/>
      <c r="C56" s="16"/>
      <c r="D56" s="38"/>
      <c r="E56" s="39"/>
      <c r="F56" s="210">
        <f t="shared" si="2"/>
      </c>
    </row>
    <row r="57" spans="1:6" ht="14.25">
      <c r="A57" s="153" t="s">
        <v>41</v>
      </c>
      <c r="B57" s="15"/>
      <c r="C57" s="16"/>
      <c r="D57" s="38"/>
      <c r="E57" s="39"/>
      <c r="F57" s="210">
        <f t="shared" si="2"/>
      </c>
    </row>
    <row r="58" spans="1:6" ht="14.25">
      <c r="A58" s="153" t="s">
        <v>42</v>
      </c>
      <c r="B58" s="15"/>
      <c r="C58" s="16"/>
      <c r="D58" s="38"/>
      <c r="E58" s="39"/>
      <c r="F58" s="210">
        <f t="shared" si="2"/>
      </c>
    </row>
    <row r="59" spans="1:6" ht="14.25">
      <c r="A59" s="153" t="s">
        <v>43</v>
      </c>
      <c r="B59" s="15"/>
      <c r="C59" s="16"/>
      <c r="D59" s="38"/>
      <c r="E59" s="39"/>
      <c r="F59" s="210">
        <f t="shared" si="2"/>
      </c>
    </row>
    <row r="60" spans="1:8" ht="14.25">
      <c r="A60" s="153" t="s">
        <v>44</v>
      </c>
      <c r="B60" s="15">
        <v>12587</v>
      </c>
      <c r="C60" s="16">
        <v>271677</v>
      </c>
      <c r="D60" s="17">
        <v>1510</v>
      </c>
      <c r="E60" s="39">
        <v>86394</v>
      </c>
      <c r="F60" s="210">
        <f t="shared" si="2"/>
        <v>0.3092336701094757</v>
      </c>
      <c r="H60" s="243"/>
    </row>
    <row r="61" spans="1:6" ht="14.25">
      <c r="A61" s="153" t="s">
        <v>45</v>
      </c>
      <c r="B61" s="245"/>
      <c r="C61" s="16"/>
      <c r="D61" s="38"/>
      <c r="E61" s="39"/>
      <c r="F61" s="210">
        <f t="shared" si="2"/>
      </c>
    </row>
    <row r="62" spans="1:6" ht="14.25">
      <c r="A62" s="153" t="s">
        <v>46</v>
      </c>
      <c r="B62" s="15">
        <v>994</v>
      </c>
      <c r="C62" s="16"/>
      <c r="D62" s="38">
        <v>60</v>
      </c>
      <c r="E62" s="39"/>
      <c r="F62" s="210">
        <f t="shared" si="2"/>
        <v>0.060362173038229376</v>
      </c>
    </row>
    <row r="63" spans="1:6" ht="14.25">
      <c r="A63" s="153" t="s">
        <v>47</v>
      </c>
      <c r="B63" s="15"/>
      <c r="C63" s="16"/>
      <c r="D63" s="38"/>
      <c r="E63" s="39"/>
      <c r="F63" s="210">
        <f t="shared" si="2"/>
      </c>
    </row>
    <row r="64" spans="1:6" ht="14.25">
      <c r="A64" s="153" t="s">
        <v>48</v>
      </c>
      <c r="B64" s="15"/>
      <c r="C64" s="16"/>
      <c r="D64" s="38"/>
      <c r="E64" s="39"/>
      <c r="F64" s="210">
        <f t="shared" si="2"/>
      </c>
    </row>
    <row r="65" spans="1:6" ht="14.25">
      <c r="A65" s="153" t="s">
        <v>49</v>
      </c>
      <c r="B65" s="15"/>
      <c r="C65" s="16"/>
      <c r="D65" s="38"/>
      <c r="E65" s="39"/>
      <c r="F65" s="210"/>
    </row>
    <row r="66" spans="1:6" ht="14.25">
      <c r="A66" s="153" t="s">
        <v>50</v>
      </c>
      <c r="B66" s="15"/>
      <c r="C66" s="16"/>
      <c r="D66" s="38"/>
      <c r="E66" s="39"/>
      <c r="F66" s="210"/>
    </row>
    <row r="67" spans="1:6" ht="14.25">
      <c r="A67" s="153" t="s">
        <v>0</v>
      </c>
      <c r="B67" s="15"/>
      <c r="C67" s="16"/>
      <c r="D67" s="38"/>
      <c r="E67" s="39"/>
      <c r="F67" s="210"/>
    </row>
    <row r="68" spans="1:6" ht="15" thickBot="1">
      <c r="A68" s="153" t="s">
        <v>51</v>
      </c>
      <c r="B68" s="15">
        <v>4900</v>
      </c>
      <c r="C68" s="16">
        <v>1000</v>
      </c>
      <c r="D68" s="38">
        <v>440</v>
      </c>
      <c r="E68" s="39">
        <v>150</v>
      </c>
      <c r="F68" s="210">
        <f>IF((C68+B68)&gt;0,(E68+D68)/(C68+B68),"")</f>
        <v>0.1</v>
      </c>
    </row>
    <row r="69" spans="1:6" ht="15" thickBot="1">
      <c r="A69" s="156" t="s">
        <v>52</v>
      </c>
      <c r="B69" s="61">
        <f>SUM(B54:B68)</f>
        <v>18481</v>
      </c>
      <c r="C69" s="62">
        <f>SUM(C54:C68)</f>
        <v>272677</v>
      </c>
      <c r="D69" s="63"/>
      <c r="E69" s="64"/>
      <c r="F69" s="135"/>
    </row>
    <row r="70" spans="1:6" ht="14.25">
      <c r="A70" s="164" t="s">
        <v>0</v>
      </c>
      <c r="B70" s="65"/>
      <c r="C70" s="66"/>
      <c r="D70" s="66"/>
      <c r="E70" s="66"/>
      <c r="F70" s="218"/>
    </row>
    <row r="71" spans="1:6" ht="15" thickBot="1">
      <c r="A71" s="165" t="s">
        <v>53</v>
      </c>
      <c r="B71" s="67"/>
      <c r="C71" s="68"/>
      <c r="D71" s="68"/>
      <c r="E71" s="68"/>
      <c r="F71" s="219"/>
    </row>
    <row r="72" spans="1:6" ht="14.25">
      <c r="A72" s="152" t="s">
        <v>54</v>
      </c>
      <c r="B72" s="11"/>
      <c r="C72" s="12"/>
      <c r="D72" s="36"/>
      <c r="E72" s="14"/>
      <c r="F72" s="205">
        <f aca="true" t="shared" si="3" ref="F72:F102">IF((C72+B72)&gt;0,(E72+D72)/(C72+B72),"")</f>
      </c>
    </row>
    <row r="73" spans="1:6" ht="14.25">
      <c r="A73" s="153" t="s">
        <v>55</v>
      </c>
      <c r="B73" s="15">
        <v>37</v>
      </c>
      <c r="C73" s="16"/>
      <c r="D73" s="17">
        <v>5</v>
      </c>
      <c r="E73" s="18"/>
      <c r="F73" s="205">
        <f t="shared" si="3"/>
        <v>0.13513513513513514</v>
      </c>
    </row>
    <row r="74" spans="1:6" ht="14.25">
      <c r="A74" s="153" t="s">
        <v>236</v>
      </c>
      <c r="B74" s="15"/>
      <c r="C74" s="16"/>
      <c r="D74" s="17"/>
      <c r="E74" s="18"/>
      <c r="F74" s="205">
        <f t="shared" si="3"/>
      </c>
    </row>
    <row r="75" spans="1:6" ht="14.25">
      <c r="A75" s="153" t="s">
        <v>237</v>
      </c>
      <c r="B75" s="15"/>
      <c r="C75" s="16"/>
      <c r="D75" s="17"/>
      <c r="E75" s="18"/>
      <c r="F75" s="205">
        <f t="shared" si="3"/>
      </c>
    </row>
    <row r="76" spans="1:6" ht="14.25">
      <c r="A76" s="153" t="s">
        <v>238</v>
      </c>
      <c r="B76" s="15">
        <v>66</v>
      </c>
      <c r="C76" s="16"/>
      <c r="D76" s="17">
        <v>7</v>
      </c>
      <c r="E76" s="18"/>
      <c r="F76" s="205">
        <f t="shared" si="3"/>
        <v>0.10606060606060606</v>
      </c>
    </row>
    <row r="77" spans="1:6" ht="14.25">
      <c r="A77" s="153" t="s">
        <v>39</v>
      </c>
      <c r="B77" s="15"/>
      <c r="C77" s="16"/>
      <c r="D77" s="17"/>
      <c r="E77" s="18"/>
      <c r="F77" s="205">
        <f t="shared" si="3"/>
      </c>
    </row>
    <row r="78" spans="1:6" ht="14.25">
      <c r="A78" s="153" t="s">
        <v>56</v>
      </c>
      <c r="B78" s="15"/>
      <c r="C78" s="16"/>
      <c r="D78" s="17"/>
      <c r="E78" s="18"/>
      <c r="F78" s="205">
        <f t="shared" si="3"/>
      </c>
    </row>
    <row r="79" spans="1:6" ht="14.25">
      <c r="A79" s="153" t="s">
        <v>57</v>
      </c>
      <c r="B79" s="15"/>
      <c r="C79" s="16"/>
      <c r="D79" s="17"/>
      <c r="E79" s="18"/>
      <c r="F79" s="205">
        <f t="shared" si="3"/>
      </c>
    </row>
    <row r="80" spans="1:6" ht="14.25">
      <c r="A80" s="153" t="s">
        <v>58</v>
      </c>
      <c r="B80" s="15">
        <v>394</v>
      </c>
      <c r="C80" s="16"/>
      <c r="D80" s="17">
        <v>60</v>
      </c>
      <c r="E80" s="18"/>
      <c r="F80" s="205">
        <f t="shared" si="3"/>
        <v>0.15228426395939088</v>
      </c>
    </row>
    <row r="81" spans="1:6" ht="14.25">
      <c r="A81" s="153" t="s">
        <v>59</v>
      </c>
      <c r="B81" s="15"/>
      <c r="C81" s="16">
        <v>20</v>
      </c>
      <c r="D81" s="17"/>
      <c r="E81" s="18">
        <v>2.6</v>
      </c>
      <c r="F81" s="205">
        <f t="shared" si="3"/>
        <v>0.13</v>
      </c>
    </row>
    <row r="82" spans="1:6" ht="14.25">
      <c r="A82" s="153" t="s">
        <v>60</v>
      </c>
      <c r="B82" s="15"/>
      <c r="C82" s="16"/>
      <c r="D82" s="17"/>
      <c r="E82" s="18"/>
      <c r="F82" s="205">
        <f t="shared" si="3"/>
      </c>
    </row>
    <row r="83" spans="1:6" ht="14.25">
      <c r="A83" s="153" t="s">
        <v>239</v>
      </c>
      <c r="B83" s="15"/>
      <c r="C83" s="16"/>
      <c r="D83" s="17"/>
      <c r="E83" s="18"/>
      <c r="F83" s="205">
        <f t="shared" si="3"/>
      </c>
    </row>
    <row r="84" spans="1:6" ht="14.25">
      <c r="A84" s="153" t="s">
        <v>61</v>
      </c>
      <c r="B84" s="15"/>
      <c r="C84" s="16">
        <v>390</v>
      </c>
      <c r="D84" s="17"/>
      <c r="E84" s="18">
        <v>80</v>
      </c>
      <c r="F84" s="205">
        <f t="shared" si="3"/>
        <v>0.20512820512820512</v>
      </c>
    </row>
    <row r="85" spans="1:6" ht="14.25">
      <c r="A85" s="153" t="s">
        <v>62</v>
      </c>
      <c r="B85" s="15"/>
      <c r="C85" s="16"/>
      <c r="D85" s="17"/>
      <c r="E85" s="18"/>
      <c r="F85" s="205">
        <f t="shared" si="3"/>
      </c>
    </row>
    <row r="86" spans="1:6" ht="14.25">
      <c r="A86" s="153" t="s">
        <v>240</v>
      </c>
      <c r="B86" s="15"/>
      <c r="C86" s="16"/>
      <c r="D86" s="17"/>
      <c r="E86" s="18"/>
      <c r="F86" s="205">
        <f t="shared" si="3"/>
      </c>
    </row>
    <row r="87" spans="1:6" ht="14.25">
      <c r="A87" s="153" t="s">
        <v>241</v>
      </c>
      <c r="B87" s="245">
        <v>1390</v>
      </c>
      <c r="C87" s="246">
        <v>111</v>
      </c>
      <c r="D87" s="17">
        <v>37</v>
      </c>
      <c r="E87" s="18">
        <v>5</v>
      </c>
      <c r="F87" s="205">
        <f t="shared" si="3"/>
        <v>0.02798134576948701</v>
      </c>
    </row>
    <row r="88" spans="1:6" ht="14.25">
      <c r="A88" s="153" t="s">
        <v>242</v>
      </c>
      <c r="B88" s="15"/>
      <c r="C88" s="16"/>
      <c r="D88" s="17"/>
      <c r="E88" s="18"/>
      <c r="F88" s="205">
        <f t="shared" si="3"/>
      </c>
    </row>
    <row r="89" spans="1:6" ht="14.25">
      <c r="A89" s="153" t="s">
        <v>243</v>
      </c>
      <c r="B89" s="15"/>
      <c r="C89" s="16"/>
      <c r="D89" s="17"/>
      <c r="E89" s="18"/>
      <c r="F89" s="205">
        <f t="shared" si="3"/>
      </c>
    </row>
    <row r="90" spans="1:6" ht="14.25">
      <c r="A90" s="153" t="s">
        <v>244</v>
      </c>
      <c r="B90" s="15"/>
      <c r="C90" s="16"/>
      <c r="D90" s="17"/>
      <c r="E90" s="18"/>
      <c r="F90" s="205">
        <f t="shared" si="3"/>
      </c>
    </row>
    <row r="91" spans="1:6" ht="14.25">
      <c r="A91" s="153" t="s">
        <v>245</v>
      </c>
      <c r="B91" s="15">
        <v>23</v>
      </c>
      <c r="C91" s="16"/>
      <c r="D91" s="17">
        <v>1.6</v>
      </c>
      <c r="E91" s="18"/>
      <c r="F91" s="205">
        <f t="shared" si="3"/>
        <v>0.06956521739130435</v>
      </c>
    </row>
    <row r="92" spans="1:6" ht="14.25">
      <c r="A92" s="153" t="s">
        <v>63</v>
      </c>
      <c r="B92" s="15"/>
      <c r="C92" s="16"/>
      <c r="D92" s="17"/>
      <c r="E92" s="18"/>
      <c r="F92" s="205">
        <f t="shared" si="3"/>
      </c>
    </row>
    <row r="93" spans="1:6" ht="14.25">
      <c r="A93" s="153" t="s">
        <v>64</v>
      </c>
      <c r="B93" s="241">
        <v>20</v>
      </c>
      <c r="C93" s="16"/>
      <c r="D93" s="17"/>
      <c r="E93" s="18"/>
      <c r="F93" s="205">
        <f t="shared" si="3"/>
        <v>0</v>
      </c>
    </row>
    <row r="94" spans="1:6" ht="14.25">
      <c r="A94" s="153" t="s">
        <v>65</v>
      </c>
      <c r="B94" s="15">
        <v>100</v>
      </c>
      <c r="C94" s="16"/>
      <c r="D94" s="17">
        <v>10</v>
      </c>
      <c r="E94" s="18"/>
      <c r="F94" s="205">
        <f t="shared" si="3"/>
        <v>0.1</v>
      </c>
    </row>
    <row r="95" spans="1:6" ht="14.25">
      <c r="A95" s="153" t="s">
        <v>66</v>
      </c>
      <c r="B95" s="15">
        <v>22</v>
      </c>
      <c r="C95" s="16"/>
      <c r="D95" s="17">
        <v>3.7</v>
      </c>
      <c r="E95" s="18"/>
      <c r="F95" s="205">
        <f t="shared" si="3"/>
        <v>0.16818181818181818</v>
      </c>
    </row>
    <row r="96" spans="1:6" ht="14.25">
      <c r="A96" s="153" t="s">
        <v>246</v>
      </c>
      <c r="B96" s="15"/>
      <c r="C96" s="16"/>
      <c r="D96" s="17"/>
      <c r="E96" s="18"/>
      <c r="F96" s="205">
        <f t="shared" si="3"/>
      </c>
    </row>
    <row r="97" spans="1:6" ht="14.25">
      <c r="A97" s="153" t="s">
        <v>247</v>
      </c>
      <c r="B97" s="24"/>
      <c r="C97" s="25"/>
      <c r="D97" s="26"/>
      <c r="E97" s="27"/>
      <c r="F97" s="205">
        <f t="shared" si="3"/>
      </c>
    </row>
    <row r="98" spans="1:6" ht="14.25">
      <c r="A98" s="153" t="s">
        <v>248</v>
      </c>
      <c r="B98" s="24"/>
      <c r="C98" s="25"/>
      <c r="D98" s="26"/>
      <c r="E98" s="27"/>
      <c r="F98" s="205">
        <f t="shared" si="3"/>
      </c>
    </row>
    <row r="99" spans="1:6" ht="14.25">
      <c r="A99" s="153" t="s">
        <v>67</v>
      </c>
      <c r="B99" s="24"/>
      <c r="C99" s="25"/>
      <c r="D99" s="26"/>
      <c r="E99" s="27"/>
      <c r="F99" s="205">
        <f t="shared" si="3"/>
      </c>
    </row>
    <row r="100" spans="1:6" ht="14.25">
      <c r="A100" s="153" t="s">
        <v>0</v>
      </c>
      <c r="B100" s="24"/>
      <c r="C100" s="25"/>
      <c r="D100" s="26"/>
      <c r="E100" s="27"/>
      <c r="F100" s="205">
        <f t="shared" si="3"/>
      </c>
    </row>
    <row r="101" spans="1:6" ht="14.25">
      <c r="A101" s="153" t="s">
        <v>0</v>
      </c>
      <c r="B101" s="24"/>
      <c r="C101" s="25"/>
      <c r="D101" s="26"/>
      <c r="E101" s="27"/>
      <c r="F101" s="205">
        <f t="shared" si="3"/>
      </c>
    </row>
    <row r="102" spans="1:6" ht="15" thickBot="1">
      <c r="A102" s="153" t="s">
        <v>0</v>
      </c>
      <c r="B102" s="24"/>
      <c r="C102" s="25"/>
      <c r="D102" s="26"/>
      <c r="E102" s="27"/>
      <c r="F102" s="205">
        <f t="shared" si="3"/>
      </c>
    </row>
    <row r="103" spans="1:6" ht="15" thickBot="1">
      <c r="A103" s="156" t="s">
        <v>68</v>
      </c>
      <c r="B103" s="61">
        <f>SUM(B72:B102)</f>
        <v>2052</v>
      </c>
      <c r="C103" s="62">
        <f>SUM(C72:C102)</f>
        <v>521</v>
      </c>
      <c r="D103" s="131"/>
      <c r="E103" s="132"/>
      <c r="F103" s="135"/>
    </row>
    <row r="104" spans="1:6" ht="14.25">
      <c r="A104" s="166" t="s">
        <v>0</v>
      </c>
      <c r="B104" s="70"/>
      <c r="C104" s="7"/>
      <c r="D104" s="130"/>
      <c r="E104" s="130"/>
      <c r="F104" s="202"/>
    </row>
    <row r="105" spans="1:6" ht="15" thickBot="1">
      <c r="A105" s="151" t="s">
        <v>69</v>
      </c>
      <c r="B105" s="71"/>
      <c r="C105" s="72"/>
      <c r="D105" s="72"/>
      <c r="E105" s="72"/>
      <c r="F105" s="204"/>
    </row>
    <row r="106" spans="1:6" ht="14.25">
      <c r="A106" s="152" t="s">
        <v>38</v>
      </c>
      <c r="B106" s="11">
        <v>6398</v>
      </c>
      <c r="C106" s="73"/>
      <c r="D106" s="37">
        <v>1280</v>
      </c>
      <c r="E106" s="74"/>
      <c r="F106" s="205">
        <f aca="true" t="shared" si="4" ref="F106:F111">IF((C106+B106)&gt;0,(E106+D106)/(C106+B106),"")</f>
        <v>0.20006251953735543</v>
      </c>
    </row>
    <row r="107" spans="1:6" ht="14.25">
      <c r="A107" s="153" t="s">
        <v>40</v>
      </c>
      <c r="B107" s="15">
        <v>63000</v>
      </c>
      <c r="C107" s="75">
        <v>72244</v>
      </c>
      <c r="D107" s="39">
        <v>12600</v>
      </c>
      <c r="E107" s="20">
        <v>27450</v>
      </c>
      <c r="F107" s="210">
        <f t="shared" si="4"/>
        <v>0.2961314365147437</v>
      </c>
    </row>
    <row r="108" spans="1:6" ht="14.25">
      <c r="A108" s="153" t="s">
        <v>70</v>
      </c>
      <c r="B108" s="15"/>
      <c r="C108" s="75"/>
      <c r="D108" s="39"/>
      <c r="E108" s="20"/>
      <c r="F108" s="210">
        <f t="shared" si="4"/>
      </c>
    </row>
    <row r="109" spans="1:6" ht="14.25">
      <c r="A109" s="153" t="s">
        <v>71</v>
      </c>
      <c r="B109" s="15"/>
      <c r="C109" s="75">
        <v>3020</v>
      </c>
      <c r="D109" s="39"/>
      <c r="E109" s="20">
        <v>1360</v>
      </c>
      <c r="F109" s="210">
        <f t="shared" si="4"/>
        <v>0.4503311258278146</v>
      </c>
    </row>
    <row r="110" spans="1:6" ht="14.25">
      <c r="A110" s="153" t="s">
        <v>0</v>
      </c>
      <c r="B110" s="15"/>
      <c r="C110" s="75"/>
      <c r="D110" s="39"/>
      <c r="E110" s="20"/>
      <c r="F110" s="210">
        <f t="shared" si="4"/>
      </c>
    </row>
    <row r="111" spans="1:6" ht="15" thickBot="1">
      <c r="A111" s="153" t="s">
        <v>0</v>
      </c>
      <c r="B111" s="24"/>
      <c r="C111" s="76"/>
      <c r="D111" s="41"/>
      <c r="E111" s="77"/>
      <c r="F111" s="210">
        <f t="shared" si="4"/>
      </c>
    </row>
    <row r="112" spans="1:6" ht="15" thickBot="1">
      <c r="A112" s="156" t="s">
        <v>72</v>
      </c>
      <c r="B112" s="220">
        <f>SUM(B105:B111)</f>
        <v>69398</v>
      </c>
      <c r="C112" s="133">
        <f>SUM(C105:C111)</f>
        <v>75264</v>
      </c>
      <c r="D112" s="137"/>
      <c r="E112" s="138"/>
      <c r="F112" s="135"/>
    </row>
    <row r="113" spans="1:6" ht="15" thickBot="1">
      <c r="A113" s="136" t="s">
        <v>0</v>
      </c>
      <c r="B113" s="78"/>
      <c r="C113" s="79"/>
      <c r="D113" s="79"/>
      <c r="E113" s="79"/>
      <c r="F113" s="139"/>
    </row>
    <row r="114" spans="1:6" ht="14.25">
      <c r="A114" s="167" t="s">
        <v>73</v>
      </c>
      <c r="B114" s="52">
        <f>SUM(B115:B117)</f>
        <v>33109</v>
      </c>
      <c r="C114" s="80">
        <f>SUM(C115:C117)</f>
        <v>12354</v>
      </c>
      <c r="D114" s="81">
        <f>SUM(D115:D117)</f>
        <v>0</v>
      </c>
      <c r="E114" s="82">
        <f>SUM(E115:E117)</f>
        <v>17500</v>
      </c>
      <c r="F114" s="221">
        <f aca="true" t="shared" si="5" ref="F114:F121">IF((C114+B114)&gt;0,(E114+D114)/(C114+B114),"")</f>
        <v>0.384928403316983</v>
      </c>
    </row>
    <row r="115" spans="1:6" ht="14.25">
      <c r="A115" s="153" t="s">
        <v>74</v>
      </c>
      <c r="B115" s="15"/>
      <c r="C115" s="16">
        <v>3366</v>
      </c>
      <c r="D115" s="38"/>
      <c r="E115" s="39">
        <v>17500</v>
      </c>
      <c r="F115" s="210">
        <f t="shared" si="5"/>
        <v>5.199049316696375</v>
      </c>
    </row>
    <row r="116" spans="1:6" ht="14.25">
      <c r="A116" s="153" t="s">
        <v>75</v>
      </c>
      <c r="B116" s="15">
        <v>7380</v>
      </c>
      <c r="C116" s="16">
        <v>2060</v>
      </c>
      <c r="D116" s="38"/>
      <c r="E116" s="39"/>
      <c r="F116" s="210">
        <f t="shared" si="5"/>
        <v>0</v>
      </c>
    </row>
    <row r="117" spans="1:6" ht="14.25">
      <c r="A117" s="153" t="s">
        <v>76</v>
      </c>
      <c r="B117" s="15">
        <v>25729</v>
      </c>
      <c r="C117" s="16">
        <v>6928</v>
      </c>
      <c r="D117" s="38"/>
      <c r="E117" s="39"/>
      <c r="F117" s="210">
        <f t="shared" si="5"/>
        <v>0</v>
      </c>
    </row>
    <row r="118" spans="1:6" ht="14.25">
      <c r="A118" s="168" t="s">
        <v>77</v>
      </c>
      <c r="B118" s="83">
        <f>SUM(B119)</f>
        <v>54373</v>
      </c>
      <c r="C118" s="140">
        <f>SUM(C119)</f>
        <v>104932</v>
      </c>
      <c r="D118" s="144">
        <f>SUM(D119)</f>
        <v>27500</v>
      </c>
      <c r="E118" s="145">
        <f>SUM(E119)</f>
        <v>148000</v>
      </c>
      <c r="F118" s="222">
        <f t="shared" si="5"/>
        <v>1.1016603370892313</v>
      </c>
    </row>
    <row r="119" spans="1:6" ht="14.25">
      <c r="A119" s="153" t="s">
        <v>78</v>
      </c>
      <c r="B119" s="15">
        <v>54373</v>
      </c>
      <c r="C119" s="16">
        <v>104932</v>
      </c>
      <c r="D119" s="38">
        <v>27500</v>
      </c>
      <c r="E119" s="39">
        <v>148000</v>
      </c>
      <c r="F119" s="210">
        <f t="shared" si="5"/>
        <v>1.1016603370892313</v>
      </c>
    </row>
    <row r="120" spans="1:6" ht="14.25">
      <c r="A120" s="168" t="s">
        <v>79</v>
      </c>
      <c r="B120" s="83">
        <v>3400</v>
      </c>
      <c r="C120" s="16">
        <v>254</v>
      </c>
      <c r="D120" s="38"/>
      <c r="E120" s="39"/>
      <c r="F120" s="210">
        <f t="shared" si="5"/>
        <v>0</v>
      </c>
    </row>
    <row r="121" spans="1:6" ht="15" thickBot="1">
      <c r="A121" s="168" t="s">
        <v>80</v>
      </c>
      <c r="B121" s="84">
        <v>281173</v>
      </c>
      <c r="C121" s="25"/>
      <c r="D121" s="55"/>
      <c r="E121" s="41"/>
      <c r="F121" s="210">
        <f t="shared" si="5"/>
        <v>0</v>
      </c>
    </row>
    <row r="122" spans="1:6" ht="15" thickBot="1">
      <c r="A122" s="156" t="s">
        <v>81</v>
      </c>
      <c r="B122" s="45">
        <f>B114+B118+B120+B121</f>
        <v>372055</v>
      </c>
      <c r="C122" s="69">
        <f>C114+C118+C120+C121</f>
        <v>117540</v>
      </c>
      <c r="D122" s="63"/>
      <c r="E122" s="62"/>
      <c r="F122" s="135"/>
    </row>
    <row r="123" spans="1:6" ht="14.25">
      <c r="A123" s="169" t="s">
        <v>0</v>
      </c>
      <c r="B123" s="57"/>
      <c r="C123" s="58"/>
      <c r="D123" s="58"/>
      <c r="E123" s="58"/>
      <c r="F123" s="216"/>
    </row>
    <row r="124" spans="1:6" ht="15" thickBot="1">
      <c r="A124" s="170" t="s">
        <v>82</v>
      </c>
      <c r="B124" s="59"/>
      <c r="C124" s="60"/>
      <c r="D124" s="60"/>
      <c r="E124" s="60"/>
      <c r="F124" s="223">
        <f aca="true" t="shared" si="6" ref="F124:F155">IF((C124+B124)&gt;0,(E124+D124)/(C124+B124),"")</f>
      </c>
    </row>
    <row r="125" spans="1:6" ht="14.25">
      <c r="A125" s="152" t="s">
        <v>83</v>
      </c>
      <c r="B125" s="11"/>
      <c r="C125" s="12">
        <v>366</v>
      </c>
      <c r="D125" s="36"/>
      <c r="E125" s="37">
        <v>255</v>
      </c>
      <c r="F125" s="205">
        <f t="shared" si="6"/>
        <v>0.6967213114754098</v>
      </c>
    </row>
    <row r="126" spans="1:6" ht="14.25">
      <c r="A126" s="153" t="s">
        <v>84</v>
      </c>
      <c r="B126" s="15"/>
      <c r="C126" s="16">
        <v>384</v>
      </c>
      <c r="D126" s="38"/>
      <c r="E126" s="39">
        <v>900</v>
      </c>
      <c r="F126" s="210">
        <f t="shared" si="6"/>
        <v>2.34375</v>
      </c>
    </row>
    <row r="127" spans="1:6" ht="14.25">
      <c r="A127" s="153" t="s">
        <v>85</v>
      </c>
      <c r="B127" s="15"/>
      <c r="C127" s="16">
        <v>29</v>
      </c>
      <c r="D127" s="38"/>
      <c r="E127" s="39">
        <v>25</v>
      </c>
      <c r="F127" s="210">
        <f t="shared" si="6"/>
        <v>0.8620689655172413</v>
      </c>
    </row>
    <row r="128" spans="1:6" ht="14.25">
      <c r="A128" s="153" t="s">
        <v>86</v>
      </c>
      <c r="B128" s="15"/>
      <c r="C128" s="16">
        <v>200</v>
      </c>
      <c r="D128" s="38"/>
      <c r="E128" s="39">
        <v>490</v>
      </c>
      <c r="F128" s="210">
        <f t="shared" si="6"/>
        <v>2.45</v>
      </c>
    </row>
    <row r="129" spans="1:6" ht="14.25">
      <c r="A129" s="153" t="s">
        <v>87</v>
      </c>
      <c r="B129" s="15"/>
      <c r="C129" s="16">
        <v>314</v>
      </c>
      <c r="D129" s="38"/>
      <c r="E129" s="39">
        <v>600</v>
      </c>
      <c r="F129" s="210">
        <f t="shared" si="6"/>
        <v>1.910828025477707</v>
      </c>
    </row>
    <row r="130" spans="1:6" ht="14.25">
      <c r="A130" s="153" t="s">
        <v>88</v>
      </c>
      <c r="B130" s="15"/>
      <c r="C130" s="16">
        <v>29</v>
      </c>
      <c r="D130" s="38"/>
      <c r="E130" s="39">
        <v>70</v>
      </c>
      <c r="F130" s="210">
        <f t="shared" si="6"/>
        <v>2.413793103448276</v>
      </c>
    </row>
    <row r="131" spans="1:6" ht="14.25">
      <c r="A131" s="153" t="s">
        <v>89</v>
      </c>
      <c r="B131" s="15"/>
      <c r="C131" s="16"/>
      <c r="D131" s="38"/>
      <c r="E131" s="39"/>
      <c r="F131" s="210">
        <f t="shared" si="6"/>
      </c>
    </row>
    <row r="132" spans="1:6" ht="14.25">
      <c r="A132" s="153" t="s">
        <v>90</v>
      </c>
      <c r="B132" s="15"/>
      <c r="C132" s="16"/>
      <c r="D132" s="38"/>
      <c r="E132" s="39"/>
      <c r="F132" s="210">
        <f t="shared" si="6"/>
      </c>
    </row>
    <row r="133" spans="1:6" ht="14.25">
      <c r="A133" s="153" t="s">
        <v>91</v>
      </c>
      <c r="B133" s="15"/>
      <c r="C133" s="16">
        <v>13460</v>
      </c>
      <c r="D133" s="38"/>
      <c r="E133" s="39">
        <v>9000</v>
      </c>
      <c r="F133" s="210">
        <f t="shared" si="6"/>
        <v>0.6686478454680534</v>
      </c>
    </row>
    <row r="134" spans="1:6" ht="14.25">
      <c r="A134" s="153" t="s">
        <v>92</v>
      </c>
      <c r="B134" s="15"/>
      <c r="C134" s="16">
        <v>103</v>
      </c>
      <c r="D134" s="38"/>
      <c r="E134" s="18">
        <v>77</v>
      </c>
      <c r="F134" s="210">
        <f t="shared" si="6"/>
        <v>0.7475728155339806</v>
      </c>
    </row>
    <row r="135" spans="1:6" ht="14.25">
      <c r="A135" s="153" t="s">
        <v>93</v>
      </c>
      <c r="B135" s="15"/>
      <c r="C135" s="16">
        <v>130</v>
      </c>
      <c r="D135" s="38"/>
      <c r="E135" s="39">
        <v>150</v>
      </c>
      <c r="F135" s="210">
        <f t="shared" si="6"/>
        <v>1.1538461538461537</v>
      </c>
    </row>
    <row r="136" spans="1:6" ht="14.25">
      <c r="A136" s="153" t="s">
        <v>94</v>
      </c>
      <c r="B136" s="15"/>
      <c r="C136" s="16"/>
      <c r="D136" s="38"/>
      <c r="E136" s="39"/>
      <c r="F136" s="210">
        <f t="shared" si="6"/>
      </c>
    </row>
    <row r="137" spans="1:6" ht="14.25">
      <c r="A137" s="153" t="s">
        <v>95</v>
      </c>
      <c r="B137" s="15"/>
      <c r="C137" s="16">
        <v>1751</v>
      </c>
      <c r="D137" s="38"/>
      <c r="E137" s="39">
        <v>14000</v>
      </c>
      <c r="F137" s="210">
        <f t="shared" si="6"/>
        <v>7.99543118218161</v>
      </c>
    </row>
    <row r="138" spans="1:6" ht="14.25">
      <c r="A138" s="153" t="s">
        <v>96</v>
      </c>
      <c r="B138" s="15"/>
      <c r="C138" s="16">
        <v>410</v>
      </c>
      <c r="D138" s="38"/>
      <c r="E138" s="39">
        <v>2100</v>
      </c>
      <c r="F138" s="210">
        <f t="shared" si="6"/>
        <v>5.121951219512195</v>
      </c>
    </row>
    <row r="139" spans="1:6" ht="14.25">
      <c r="A139" s="153" t="s">
        <v>97</v>
      </c>
      <c r="B139" s="15"/>
      <c r="C139" s="125">
        <v>124</v>
      </c>
      <c r="D139" s="122"/>
      <c r="E139" s="126">
        <v>990</v>
      </c>
      <c r="F139" s="210">
        <f t="shared" si="6"/>
        <v>7.983870967741935</v>
      </c>
    </row>
    <row r="140" spans="1:6" ht="14.25">
      <c r="A140" s="153" t="s">
        <v>98</v>
      </c>
      <c r="B140" s="15"/>
      <c r="C140" s="123"/>
      <c r="D140" s="122"/>
      <c r="E140" s="124"/>
      <c r="F140" s="210">
        <f t="shared" si="6"/>
      </c>
    </row>
    <row r="141" spans="1:6" ht="14.25">
      <c r="A141" s="153" t="s">
        <v>99</v>
      </c>
      <c r="B141" s="15"/>
      <c r="C141" s="123">
        <v>23</v>
      </c>
      <c r="D141" s="122"/>
      <c r="E141" s="124">
        <v>90</v>
      </c>
      <c r="F141" s="210">
        <f t="shared" si="6"/>
        <v>3.9130434782608696</v>
      </c>
    </row>
    <row r="142" spans="1:6" ht="14.25">
      <c r="A142" s="153" t="s">
        <v>100</v>
      </c>
      <c r="B142" s="15"/>
      <c r="C142" s="125">
        <v>39</v>
      </c>
      <c r="D142" s="122"/>
      <c r="E142" s="126">
        <v>390</v>
      </c>
      <c r="F142" s="210">
        <f t="shared" si="6"/>
        <v>10</v>
      </c>
    </row>
    <row r="143" spans="1:6" ht="14.25">
      <c r="A143" s="153" t="s">
        <v>101</v>
      </c>
      <c r="B143" s="15"/>
      <c r="C143" s="16"/>
      <c r="D143" s="38"/>
      <c r="E143" s="39"/>
      <c r="F143" s="210">
        <f t="shared" si="6"/>
      </c>
    </row>
    <row r="144" spans="1:6" ht="14.25">
      <c r="A144" s="153" t="s">
        <v>102</v>
      </c>
      <c r="B144" s="15"/>
      <c r="C144" s="16">
        <v>1300</v>
      </c>
      <c r="D144" s="38"/>
      <c r="E144" s="39">
        <v>1625</v>
      </c>
      <c r="F144" s="210">
        <f t="shared" si="6"/>
        <v>1.25</v>
      </c>
    </row>
    <row r="145" spans="1:6" ht="14.25">
      <c r="A145" s="153" t="s">
        <v>103</v>
      </c>
      <c r="B145" s="15"/>
      <c r="C145" s="16">
        <v>105</v>
      </c>
      <c r="D145" s="38"/>
      <c r="E145" s="39">
        <v>350</v>
      </c>
      <c r="F145" s="210">
        <f t="shared" si="6"/>
        <v>3.3333333333333335</v>
      </c>
    </row>
    <row r="146" spans="1:6" ht="14.25">
      <c r="A146" s="153" t="s">
        <v>104</v>
      </c>
      <c r="B146" s="15"/>
      <c r="C146" s="16">
        <v>1307</v>
      </c>
      <c r="D146" s="38"/>
      <c r="E146" s="39">
        <v>5230</v>
      </c>
      <c r="F146" s="210">
        <f t="shared" si="6"/>
        <v>4.001530221882173</v>
      </c>
    </row>
    <row r="147" spans="1:6" ht="14.25">
      <c r="A147" s="153" t="s">
        <v>105</v>
      </c>
      <c r="B147" s="15"/>
      <c r="C147" s="16">
        <v>448</v>
      </c>
      <c r="D147" s="38"/>
      <c r="E147" s="39">
        <v>2250</v>
      </c>
      <c r="F147" s="210">
        <f t="shared" si="6"/>
        <v>5.022321428571429</v>
      </c>
    </row>
    <row r="148" spans="1:6" ht="14.25">
      <c r="A148" s="153" t="s">
        <v>106</v>
      </c>
      <c r="B148" s="15"/>
      <c r="C148" s="16">
        <v>132</v>
      </c>
      <c r="D148" s="38"/>
      <c r="E148" s="39">
        <v>350</v>
      </c>
      <c r="F148" s="210">
        <f t="shared" si="6"/>
        <v>2.6515151515151514</v>
      </c>
    </row>
    <row r="149" spans="1:6" ht="14.25">
      <c r="A149" s="153" t="s">
        <v>107</v>
      </c>
      <c r="B149" s="15"/>
      <c r="C149" s="16">
        <v>18</v>
      </c>
      <c r="D149" s="38"/>
      <c r="E149" s="39">
        <v>90</v>
      </c>
      <c r="F149" s="210">
        <f t="shared" si="6"/>
        <v>5</v>
      </c>
    </row>
    <row r="150" spans="1:6" ht="14.25">
      <c r="A150" s="153" t="s">
        <v>108</v>
      </c>
      <c r="B150" s="15"/>
      <c r="C150" s="16">
        <v>93</v>
      </c>
      <c r="D150" s="38"/>
      <c r="E150" s="39">
        <v>510</v>
      </c>
      <c r="F150" s="210">
        <f t="shared" si="6"/>
        <v>5.483870967741935</v>
      </c>
    </row>
    <row r="151" spans="1:6" ht="14.25">
      <c r="A151" s="153" t="s">
        <v>109</v>
      </c>
      <c r="B151" s="15"/>
      <c r="C151" s="16"/>
      <c r="D151" s="38"/>
      <c r="E151" s="39"/>
      <c r="F151" s="210">
        <f t="shared" si="6"/>
      </c>
    </row>
    <row r="152" spans="1:6" ht="14.25">
      <c r="A152" s="153" t="s">
        <v>110</v>
      </c>
      <c r="B152" s="15"/>
      <c r="C152" s="16">
        <v>25</v>
      </c>
      <c r="D152" s="38"/>
      <c r="E152" s="39">
        <v>220</v>
      </c>
      <c r="F152" s="210">
        <f t="shared" si="6"/>
        <v>8.8</v>
      </c>
    </row>
    <row r="153" spans="1:6" ht="14.25">
      <c r="A153" s="153" t="s">
        <v>111</v>
      </c>
      <c r="B153" s="15"/>
      <c r="C153" s="16"/>
      <c r="D153" s="38"/>
      <c r="E153" s="39"/>
      <c r="F153" s="210">
        <f t="shared" si="6"/>
      </c>
    </row>
    <row r="154" spans="1:6" ht="14.25">
      <c r="A154" s="153" t="s">
        <v>112</v>
      </c>
      <c r="B154" s="15"/>
      <c r="C154" s="16">
        <v>64</v>
      </c>
      <c r="D154" s="38"/>
      <c r="E154" s="39">
        <v>37</v>
      </c>
      <c r="F154" s="210">
        <f t="shared" si="6"/>
        <v>0.578125</v>
      </c>
    </row>
    <row r="155" spans="1:6" ht="14.25">
      <c r="A155" s="153" t="s">
        <v>113</v>
      </c>
      <c r="B155" s="15"/>
      <c r="C155" s="16">
        <v>82</v>
      </c>
      <c r="D155" s="38"/>
      <c r="E155" s="39">
        <v>185</v>
      </c>
      <c r="F155" s="210">
        <f t="shared" si="6"/>
        <v>2.2560975609756095</v>
      </c>
    </row>
    <row r="156" spans="1:6" ht="14.25">
      <c r="A156" s="153" t="s">
        <v>114</v>
      </c>
      <c r="B156" s="15"/>
      <c r="C156" s="16">
        <v>27</v>
      </c>
      <c r="D156" s="38"/>
      <c r="E156" s="39">
        <v>22</v>
      </c>
      <c r="F156" s="210">
        <f aca="true" t="shared" si="7" ref="F156:F180">IF((C156+B156)&gt;0,(E156+D156)/(C156+B156),"")</f>
        <v>0.8148148148148148</v>
      </c>
    </row>
    <row r="157" spans="1:6" ht="14.25">
      <c r="A157" s="153" t="s">
        <v>115</v>
      </c>
      <c r="B157" s="15"/>
      <c r="C157" s="16"/>
      <c r="D157" s="38"/>
      <c r="E157" s="39"/>
      <c r="F157" s="210">
        <f t="shared" si="7"/>
      </c>
    </row>
    <row r="158" spans="1:6" ht="14.25">
      <c r="A158" s="153" t="s">
        <v>116</v>
      </c>
      <c r="B158" s="15"/>
      <c r="C158" s="16"/>
      <c r="D158" s="38"/>
      <c r="E158" s="39"/>
      <c r="F158" s="210">
        <f t="shared" si="7"/>
      </c>
    </row>
    <row r="159" spans="1:6" ht="14.25">
      <c r="A159" s="153" t="s">
        <v>117</v>
      </c>
      <c r="B159" s="15"/>
      <c r="C159" s="16">
        <v>816</v>
      </c>
      <c r="D159" s="38"/>
      <c r="E159" s="39">
        <v>2010</v>
      </c>
      <c r="F159" s="210">
        <f t="shared" si="7"/>
        <v>2.463235294117647</v>
      </c>
    </row>
    <row r="160" spans="1:6" ht="14.25">
      <c r="A160" s="153" t="s">
        <v>118</v>
      </c>
      <c r="B160" s="15"/>
      <c r="C160" s="16"/>
      <c r="D160" s="38"/>
      <c r="E160" s="39"/>
      <c r="F160" s="210">
        <f t="shared" si="7"/>
      </c>
    </row>
    <row r="161" spans="1:6" ht="14.25">
      <c r="A161" s="153" t="s">
        <v>119</v>
      </c>
      <c r="B161" s="15"/>
      <c r="C161" s="16">
        <v>22</v>
      </c>
      <c r="D161" s="38"/>
      <c r="E161" s="39">
        <v>15</v>
      </c>
      <c r="F161" s="210">
        <f t="shared" si="7"/>
        <v>0.6818181818181818</v>
      </c>
    </row>
    <row r="162" spans="1:6" ht="14.25">
      <c r="A162" s="153" t="s">
        <v>120</v>
      </c>
      <c r="B162" s="15"/>
      <c r="C162" s="16">
        <v>78</v>
      </c>
      <c r="D162" s="38"/>
      <c r="E162" s="39">
        <v>55</v>
      </c>
      <c r="F162" s="210">
        <f t="shared" si="7"/>
        <v>0.7051282051282052</v>
      </c>
    </row>
    <row r="163" spans="1:6" ht="14.25">
      <c r="A163" s="153" t="s">
        <v>121</v>
      </c>
      <c r="B163" s="15"/>
      <c r="C163" s="16">
        <v>2125</v>
      </c>
      <c r="D163" s="38"/>
      <c r="E163" s="39">
        <v>2657</v>
      </c>
      <c r="F163" s="210">
        <f t="shared" si="7"/>
        <v>1.2503529411764707</v>
      </c>
    </row>
    <row r="164" spans="1:6" ht="14.25">
      <c r="A164" s="153" t="s">
        <v>122</v>
      </c>
      <c r="B164" s="15"/>
      <c r="C164" s="16">
        <v>18</v>
      </c>
      <c r="D164" s="38"/>
      <c r="E164" s="39">
        <v>60</v>
      </c>
      <c r="F164" s="210">
        <f t="shared" si="7"/>
        <v>3.3333333333333335</v>
      </c>
    </row>
    <row r="165" spans="1:6" ht="14.25">
      <c r="A165" s="153" t="s">
        <v>123</v>
      </c>
      <c r="B165" s="15"/>
      <c r="C165" s="16"/>
      <c r="D165" s="38"/>
      <c r="E165" s="39"/>
      <c r="F165" s="210">
        <f t="shared" si="7"/>
      </c>
    </row>
    <row r="166" spans="1:6" ht="14.25">
      <c r="A166" s="153" t="s">
        <v>124</v>
      </c>
      <c r="B166" s="15"/>
      <c r="C166" s="16">
        <v>127</v>
      </c>
      <c r="D166" s="38"/>
      <c r="E166" s="39">
        <v>165</v>
      </c>
      <c r="F166" s="210">
        <f t="shared" si="7"/>
        <v>1.2992125984251968</v>
      </c>
    </row>
    <row r="167" spans="1:6" ht="14.25">
      <c r="A167" s="153" t="s">
        <v>125</v>
      </c>
      <c r="B167" s="15"/>
      <c r="C167" s="16">
        <v>18</v>
      </c>
      <c r="D167" s="38"/>
      <c r="E167" s="39">
        <v>12</v>
      </c>
      <c r="F167" s="210">
        <f t="shared" si="7"/>
        <v>0.6666666666666666</v>
      </c>
    </row>
    <row r="168" spans="1:6" ht="14.25">
      <c r="A168" s="153" t="s">
        <v>126</v>
      </c>
      <c r="B168" s="15"/>
      <c r="C168" s="16"/>
      <c r="D168" s="38"/>
      <c r="E168" s="39"/>
      <c r="F168" s="210">
        <f t="shared" si="7"/>
      </c>
    </row>
    <row r="169" spans="1:6" ht="14.25">
      <c r="A169" s="153" t="s">
        <v>127</v>
      </c>
      <c r="B169" s="15"/>
      <c r="C169" s="16"/>
      <c r="D169" s="38"/>
      <c r="E169" s="39"/>
      <c r="F169" s="210">
        <f t="shared" si="7"/>
      </c>
    </row>
    <row r="170" spans="1:6" ht="14.25">
      <c r="A170" s="153" t="s">
        <v>128</v>
      </c>
      <c r="B170" s="15"/>
      <c r="C170" s="16">
        <v>18</v>
      </c>
      <c r="D170" s="38"/>
      <c r="E170" s="39">
        <v>12</v>
      </c>
      <c r="F170" s="210">
        <f t="shared" si="7"/>
        <v>0.6666666666666666</v>
      </c>
    </row>
    <row r="171" spans="1:6" ht="14.25">
      <c r="A171" s="153" t="s">
        <v>129</v>
      </c>
      <c r="B171" s="24"/>
      <c r="C171" s="16">
        <v>25</v>
      </c>
      <c r="D171" s="55"/>
      <c r="E171" s="39">
        <v>18</v>
      </c>
      <c r="F171" s="210">
        <f t="shared" si="7"/>
        <v>0.72</v>
      </c>
    </row>
    <row r="172" spans="1:6" ht="14.25">
      <c r="A172" s="153" t="s">
        <v>130</v>
      </c>
      <c r="B172" s="24"/>
      <c r="C172" s="25"/>
      <c r="D172" s="55"/>
      <c r="E172" s="41"/>
      <c r="F172" s="210">
        <f t="shared" si="7"/>
      </c>
    </row>
    <row r="173" spans="1:6" ht="14.25">
      <c r="A173" s="153" t="s">
        <v>131</v>
      </c>
      <c r="B173" s="24"/>
      <c r="C173" s="25"/>
      <c r="D173" s="55"/>
      <c r="E173" s="41"/>
      <c r="F173" s="210">
        <f t="shared" si="7"/>
      </c>
    </row>
    <row r="174" spans="1:6" ht="14.25">
      <c r="A174" s="153" t="s">
        <v>132</v>
      </c>
      <c r="B174" s="24"/>
      <c r="C174" s="25">
        <v>190</v>
      </c>
      <c r="D174" s="55"/>
      <c r="E174" s="41">
        <v>450</v>
      </c>
      <c r="F174" s="210">
        <f t="shared" si="7"/>
        <v>2.3684210526315788</v>
      </c>
    </row>
    <row r="175" spans="1:6" ht="14.25">
      <c r="A175" s="153" t="s">
        <v>133</v>
      </c>
      <c r="B175" s="24"/>
      <c r="C175" s="25">
        <v>61</v>
      </c>
      <c r="D175" s="55"/>
      <c r="E175" s="41">
        <v>226</v>
      </c>
      <c r="F175" s="210">
        <f t="shared" si="7"/>
        <v>3.7049180327868854</v>
      </c>
    </row>
    <row r="176" spans="1:6" ht="14.25">
      <c r="A176" s="153" t="s">
        <v>134</v>
      </c>
      <c r="B176" s="24"/>
      <c r="C176" s="25"/>
      <c r="D176" s="55"/>
      <c r="E176" s="41"/>
      <c r="F176" s="210">
        <f t="shared" si="7"/>
      </c>
    </row>
    <row r="177" spans="1:6" ht="14.25">
      <c r="A177" s="153" t="s">
        <v>135</v>
      </c>
      <c r="B177" s="24"/>
      <c r="C177" s="25"/>
      <c r="D177" s="55"/>
      <c r="E177" s="41"/>
      <c r="F177" s="210">
        <f t="shared" si="7"/>
      </c>
    </row>
    <row r="178" spans="1:6" ht="14.25">
      <c r="A178" s="153"/>
      <c r="B178" s="24"/>
      <c r="C178" s="25"/>
      <c r="D178" s="55"/>
      <c r="E178" s="41"/>
      <c r="F178" s="210">
        <f t="shared" si="7"/>
      </c>
    </row>
    <row r="179" spans="1:6" ht="14.25">
      <c r="A179" s="153"/>
      <c r="B179" s="24"/>
      <c r="C179" s="25"/>
      <c r="D179" s="55"/>
      <c r="E179" s="41"/>
      <c r="F179" s="210">
        <f t="shared" si="7"/>
      </c>
    </row>
    <row r="180" spans="1:6" ht="15" thickBot="1">
      <c r="A180" s="153"/>
      <c r="B180" s="24"/>
      <c r="C180" s="25"/>
      <c r="D180" s="55"/>
      <c r="E180" s="41"/>
      <c r="F180" s="210">
        <f t="shared" si="7"/>
      </c>
    </row>
    <row r="181" spans="1:6" ht="15" thickBot="1">
      <c r="A181" s="171" t="s">
        <v>136</v>
      </c>
      <c r="B181" s="61">
        <f>SUM(B125:B180)</f>
        <v>0</v>
      </c>
      <c r="C181" s="62">
        <f>SUM(C125:C180)</f>
        <v>24461</v>
      </c>
      <c r="D181" s="131"/>
      <c r="E181" s="132"/>
      <c r="F181" s="135"/>
    </row>
    <row r="182" spans="1:6" ht="14.25">
      <c r="A182" s="172" t="s">
        <v>0</v>
      </c>
      <c r="B182" s="87"/>
      <c r="C182" s="88"/>
      <c r="D182" s="1"/>
      <c r="E182" s="1"/>
      <c r="F182" s="224"/>
    </row>
    <row r="183" spans="1:6" ht="17.25">
      <c r="A183" s="173" t="s">
        <v>137</v>
      </c>
      <c r="B183" s="89"/>
      <c r="C183" s="90"/>
      <c r="D183" s="90"/>
      <c r="E183" s="90"/>
      <c r="F183" s="225"/>
    </row>
    <row r="184" spans="1:6" ht="15" thickBot="1">
      <c r="A184" s="174" t="s">
        <v>138</v>
      </c>
      <c r="B184" s="91"/>
      <c r="C184" s="92"/>
      <c r="D184" s="92"/>
      <c r="E184" s="92"/>
      <c r="F184" s="226"/>
    </row>
    <row r="185" spans="1:6" ht="14.25">
      <c r="A185" s="152" t="s">
        <v>139</v>
      </c>
      <c r="B185" s="11"/>
      <c r="C185" s="244">
        <v>634</v>
      </c>
      <c r="D185" s="36"/>
      <c r="E185" s="37">
        <v>1200</v>
      </c>
      <c r="F185" s="205">
        <f>IF((C185+B185)&gt;0,(E185+D185)/(C185+B185),"")</f>
        <v>1.8927444794952681</v>
      </c>
    </row>
    <row r="186" spans="1:6" ht="14.25">
      <c r="A186" s="153" t="s">
        <v>140</v>
      </c>
      <c r="B186" s="15"/>
      <c r="C186" s="246">
        <v>200</v>
      </c>
      <c r="D186" s="38"/>
      <c r="E186" s="39">
        <v>60</v>
      </c>
      <c r="F186" s="210">
        <f>IF((C186+B186)&gt;0,(E186+D186)/(C186+B186),"")</f>
        <v>0.3</v>
      </c>
    </row>
    <row r="187" spans="1:6" ht="14.25">
      <c r="A187" s="153" t="s">
        <v>141</v>
      </c>
      <c r="B187" s="24"/>
      <c r="C187" s="249">
        <v>124</v>
      </c>
      <c r="D187" s="55"/>
      <c r="E187" s="41">
        <v>350</v>
      </c>
      <c r="F187" s="210">
        <f>IF((C187+B187)&gt;0,(E187+D187)/(C187+B187),"")</f>
        <v>2.8225806451612905</v>
      </c>
    </row>
    <row r="188" spans="1:6" ht="14.25">
      <c r="A188" s="153" t="s">
        <v>142</v>
      </c>
      <c r="B188" s="15"/>
      <c r="C188" s="16"/>
      <c r="D188" s="38"/>
      <c r="E188" s="39"/>
      <c r="F188" s="210">
        <f>IF((C188+B188)&gt;0,(E188+D188)/(C188+B188),"")</f>
      </c>
    </row>
    <row r="189" spans="1:6" ht="15" thickBot="1">
      <c r="A189" s="153" t="s">
        <v>0</v>
      </c>
      <c r="B189" s="24"/>
      <c r="C189" s="25"/>
      <c r="D189" s="55"/>
      <c r="E189" s="41"/>
      <c r="F189" s="210">
        <f>IF((C189+B189)&gt;0,(E189+D189)/(C189+B189),"")</f>
      </c>
    </row>
    <row r="190" spans="1:6" ht="15" thickBot="1">
      <c r="A190" s="146" t="s">
        <v>143</v>
      </c>
      <c r="B190" s="93">
        <f>SUM(B185:B189)</f>
        <v>0</v>
      </c>
      <c r="C190" s="94">
        <f>SUM(C185:C189)</f>
        <v>958</v>
      </c>
      <c r="D190" s="95"/>
      <c r="E190" s="96"/>
      <c r="F190" s="227"/>
    </row>
    <row r="191" spans="1:6" ht="14.25">
      <c r="A191" s="175" t="s">
        <v>0</v>
      </c>
      <c r="B191" s="97"/>
      <c r="C191" s="98"/>
      <c r="D191" s="98"/>
      <c r="E191" s="98"/>
      <c r="F191" s="228"/>
    </row>
    <row r="192" spans="1:6" ht="15" thickBot="1">
      <c r="A192" s="151" t="s">
        <v>144</v>
      </c>
      <c r="B192" s="71"/>
      <c r="C192" s="72"/>
      <c r="D192" s="72"/>
      <c r="E192" s="72"/>
      <c r="F192" s="229"/>
    </row>
    <row r="193" spans="1:6" ht="14.25">
      <c r="A193" s="152" t="s">
        <v>145</v>
      </c>
      <c r="B193" s="11"/>
      <c r="C193" s="244">
        <v>250</v>
      </c>
      <c r="D193" s="36"/>
      <c r="E193" s="37">
        <v>200</v>
      </c>
      <c r="F193" s="205">
        <f aca="true" t="shared" si="8" ref="F193:F200">IF((C193+B193)&gt;0,(E193+D193)/(C193+B193),"")</f>
        <v>0.8</v>
      </c>
    </row>
    <row r="194" spans="1:6" ht="14.25">
      <c r="A194" s="153" t="s">
        <v>146</v>
      </c>
      <c r="B194" s="15"/>
      <c r="C194" s="246">
        <v>94</v>
      </c>
      <c r="D194" s="38"/>
      <c r="E194" s="39">
        <v>360</v>
      </c>
      <c r="F194" s="210">
        <f t="shared" si="8"/>
        <v>3.8297872340425534</v>
      </c>
    </row>
    <row r="195" spans="1:6" ht="14.25">
      <c r="A195" s="153" t="s">
        <v>147</v>
      </c>
      <c r="B195" s="15"/>
      <c r="C195" s="246">
        <v>94</v>
      </c>
      <c r="D195" s="38"/>
      <c r="E195" s="39">
        <v>38</v>
      </c>
      <c r="F195" s="210">
        <f t="shared" si="8"/>
        <v>0.40425531914893614</v>
      </c>
    </row>
    <row r="196" spans="1:6" ht="14.25">
      <c r="A196" s="153" t="s">
        <v>148</v>
      </c>
      <c r="B196" s="15"/>
      <c r="C196" s="246">
        <v>990</v>
      </c>
      <c r="D196" s="38"/>
      <c r="E196" s="39">
        <v>250</v>
      </c>
      <c r="F196" s="210">
        <f t="shared" si="8"/>
        <v>0.25252525252525254</v>
      </c>
    </row>
    <row r="197" spans="1:6" ht="14.25">
      <c r="A197" s="153" t="s">
        <v>149</v>
      </c>
      <c r="B197" s="15"/>
      <c r="C197" s="246"/>
      <c r="D197" s="38"/>
      <c r="E197" s="39"/>
      <c r="F197" s="210">
        <f t="shared" si="8"/>
      </c>
    </row>
    <row r="198" spans="1:6" ht="14.25">
      <c r="A198" s="153" t="s">
        <v>150</v>
      </c>
      <c r="B198" s="15"/>
      <c r="C198" s="246">
        <v>66</v>
      </c>
      <c r="D198" s="38"/>
      <c r="E198" s="39">
        <v>66</v>
      </c>
      <c r="F198" s="210">
        <f t="shared" si="8"/>
        <v>1</v>
      </c>
    </row>
    <row r="199" spans="1:6" ht="14.25">
      <c r="A199" s="153" t="s">
        <v>151</v>
      </c>
      <c r="B199" s="15"/>
      <c r="C199" s="16"/>
      <c r="D199" s="38"/>
      <c r="E199" s="39"/>
      <c r="F199" s="210">
        <f t="shared" si="8"/>
      </c>
    </row>
    <row r="200" spans="1:6" ht="14.25">
      <c r="A200" s="153" t="s">
        <v>152</v>
      </c>
      <c r="B200" s="15"/>
      <c r="C200" s="246">
        <v>62</v>
      </c>
      <c r="D200" s="38"/>
      <c r="E200" s="39">
        <v>56</v>
      </c>
      <c r="F200" s="210">
        <f t="shared" si="8"/>
        <v>0.9032258064516129</v>
      </c>
    </row>
    <row r="201" spans="1:6" ht="14.25">
      <c r="A201" s="153" t="s">
        <v>153</v>
      </c>
      <c r="B201" s="24"/>
      <c r="C201" s="25"/>
      <c r="D201" s="55"/>
      <c r="E201" s="41"/>
      <c r="F201" s="210"/>
    </row>
    <row r="202" spans="1:6" ht="14.25">
      <c r="A202" s="153" t="s">
        <v>154</v>
      </c>
      <c r="B202" s="24"/>
      <c r="C202" s="25"/>
      <c r="D202" s="55"/>
      <c r="E202" s="41"/>
      <c r="F202" s="210"/>
    </row>
    <row r="203" spans="1:6" ht="14.25">
      <c r="A203" s="153" t="s">
        <v>0</v>
      </c>
      <c r="B203" s="24"/>
      <c r="C203" s="25"/>
      <c r="D203" s="55"/>
      <c r="E203" s="41"/>
      <c r="F203" s="210"/>
    </row>
    <row r="204" spans="1:6" ht="14.25">
      <c r="A204" s="153" t="s">
        <v>0</v>
      </c>
      <c r="B204" s="24"/>
      <c r="C204" s="25"/>
      <c r="D204" s="55"/>
      <c r="E204" s="41"/>
      <c r="F204" s="210"/>
    </row>
    <row r="205" spans="1:6" ht="14.25">
      <c r="A205" s="153" t="s">
        <v>0</v>
      </c>
      <c r="B205" s="24"/>
      <c r="C205" s="25"/>
      <c r="D205" s="55"/>
      <c r="E205" s="41"/>
      <c r="F205" s="210"/>
    </row>
    <row r="206" spans="1:6" ht="15" thickBot="1">
      <c r="A206" s="153" t="s">
        <v>0</v>
      </c>
      <c r="B206" s="24"/>
      <c r="C206" s="25"/>
      <c r="D206" s="55"/>
      <c r="E206" s="41"/>
      <c r="F206" s="210">
        <f>IF((C206+B206)&gt;0,(E206+D206)/(C206+B206),"")</f>
      </c>
    </row>
    <row r="207" spans="1:6" ht="15" thickBot="1">
      <c r="A207" s="146" t="s">
        <v>155</v>
      </c>
      <c r="B207" s="93">
        <f>SUM(B193:B206)</f>
        <v>0</v>
      </c>
      <c r="C207" s="94">
        <f>SUM(C193:C206)</f>
        <v>1556</v>
      </c>
      <c r="D207" s="95"/>
      <c r="E207" s="96"/>
      <c r="F207" s="227"/>
    </row>
    <row r="208" spans="1:6" ht="14.25">
      <c r="A208" s="176" t="s">
        <v>0</v>
      </c>
      <c r="B208" s="97"/>
      <c r="C208" s="98"/>
      <c r="D208" s="98"/>
      <c r="E208" s="98"/>
      <c r="F208" s="228"/>
    </row>
    <row r="209" spans="1:6" ht="15" thickBot="1">
      <c r="A209" s="177" t="s">
        <v>156</v>
      </c>
      <c r="B209" s="50"/>
      <c r="C209" s="51"/>
      <c r="D209" s="51"/>
      <c r="E209" s="51"/>
      <c r="F209" s="215"/>
    </row>
    <row r="210" spans="1:6" ht="14.25">
      <c r="A210" s="152" t="s">
        <v>157</v>
      </c>
      <c r="B210" s="250">
        <v>3123</v>
      </c>
      <c r="C210" s="244">
        <v>1423</v>
      </c>
      <c r="D210" s="36">
        <v>375</v>
      </c>
      <c r="E210" s="37">
        <v>285</v>
      </c>
      <c r="F210" s="205">
        <f>IF((C210+B210)&gt;0,(E210+D210)/(C210+B210),"")</f>
        <v>0.14518257809062912</v>
      </c>
    </row>
    <row r="211" spans="1:8" ht="14.25">
      <c r="A211" s="153" t="s">
        <v>158</v>
      </c>
      <c r="B211" s="245">
        <v>110</v>
      </c>
      <c r="C211" s="246">
        <v>104</v>
      </c>
      <c r="D211" s="38">
        <v>20</v>
      </c>
      <c r="E211" s="39">
        <v>26</v>
      </c>
      <c r="F211" s="210">
        <f>IF((C211+B211)&gt;0,(E211+D211)/(C211+B211),"")</f>
        <v>0.21495327102803738</v>
      </c>
      <c r="H211" s="243"/>
    </row>
    <row r="212" spans="1:8" ht="14.25">
      <c r="A212" s="153" t="s">
        <v>159</v>
      </c>
      <c r="B212" s="245">
        <v>12705</v>
      </c>
      <c r="C212" s="246">
        <v>10935</v>
      </c>
      <c r="D212" s="38">
        <v>1150</v>
      </c>
      <c r="E212" s="39">
        <v>1700</v>
      </c>
      <c r="F212" s="210">
        <f>IF((C212+B212)&gt;0,(E212+D212)/(C212+B212),"")</f>
        <v>0.12055837563451777</v>
      </c>
      <c r="H212" s="243"/>
    </row>
    <row r="213" spans="1:8" ht="14.25">
      <c r="A213" s="153" t="s">
        <v>160</v>
      </c>
      <c r="B213" s="245">
        <v>258</v>
      </c>
      <c r="C213" s="16"/>
      <c r="D213" s="253">
        <v>25</v>
      </c>
      <c r="E213" s="39"/>
      <c r="F213" s="210">
        <f>IF((C213+B213)&gt;0,(E213+D213)/(C213+B213),"")</f>
        <v>0.09689922480620156</v>
      </c>
      <c r="H213" s="243"/>
    </row>
    <row r="214" spans="1:8" ht="15" thickBot="1">
      <c r="A214" s="153" t="s">
        <v>161</v>
      </c>
      <c r="B214" s="251">
        <v>32</v>
      </c>
      <c r="C214" s="249">
        <v>18</v>
      </c>
      <c r="D214" s="55">
        <v>3</v>
      </c>
      <c r="E214" s="41">
        <v>3</v>
      </c>
      <c r="F214" s="210">
        <f>IF((C214+B214)&gt;0,(E214+D214)/(C214+B214),"")</f>
        <v>0.12</v>
      </c>
      <c r="H214" s="243"/>
    </row>
    <row r="215" spans="1:6" ht="15" thickBot="1">
      <c r="A215" s="178" t="s">
        <v>162</v>
      </c>
      <c r="B215" s="93">
        <f>SUM(B210:B214)</f>
        <v>16228</v>
      </c>
      <c r="C215" s="94">
        <f>SUM(C210:C214)</f>
        <v>12480</v>
      </c>
      <c r="D215" s="95"/>
      <c r="E215" s="96"/>
      <c r="F215" s="227"/>
    </row>
    <row r="216" spans="1:6" ht="14.25">
      <c r="A216" s="179" t="s">
        <v>0</v>
      </c>
      <c r="B216" s="97"/>
      <c r="C216" s="98"/>
      <c r="D216" s="98"/>
      <c r="E216" s="98"/>
      <c r="F216" s="228"/>
    </row>
    <row r="217" spans="1:6" ht="15" thickBot="1">
      <c r="A217" s="180" t="s">
        <v>163</v>
      </c>
      <c r="B217" s="91"/>
      <c r="C217" s="92"/>
      <c r="D217" s="92"/>
      <c r="E217" s="92"/>
      <c r="F217" s="230"/>
    </row>
    <row r="218" spans="1:6" ht="14.25">
      <c r="A218" s="152" t="s">
        <v>164</v>
      </c>
      <c r="B218" s="11"/>
      <c r="C218" s="12"/>
      <c r="D218" s="36"/>
      <c r="E218" s="37"/>
      <c r="F218" s="205">
        <f aca="true" t="shared" si="9" ref="F218:F223">IF((C218+B218)&gt;0,(E218+D218)/(C218+B218),"")</f>
      </c>
    </row>
    <row r="219" spans="1:6" ht="14.25">
      <c r="A219" s="153" t="s">
        <v>165</v>
      </c>
      <c r="B219" s="15"/>
      <c r="C219" s="16"/>
      <c r="D219" s="38"/>
      <c r="E219" s="39"/>
      <c r="F219" s="210">
        <f t="shared" si="9"/>
      </c>
    </row>
    <row r="220" spans="1:6" ht="14.25">
      <c r="A220" s="153" t="s">
        <v>166</v>
      </c>
      <c r="B220" s="15"/>
      <c r="C220" s="16"/>
      <c r="D220" s="38"/>
      <c r="E220" s="39"/>
      <c r="F220" s="210">
        <f t="shared" si="9"/>
      </c>
    </row>
    <row r="221" spans="1:6" ht="14.25">
      <c r="A221" s="153" t="s">
        <v>167</v>
      </c>
      <c r="B221" s="15"/>
      <c r="C221" s="16"/>
      <c r="D221" s="38"/>
      <c r="E221" s="39"/>
      <c r="F221" s="210">
        <f t="shared" si="9"/>
      </c>
    </row>
    <row r="222" spans="1:6" ht="14.25">
      <c r="A222" s="153" t="s">
        <v>168</v>
      </c>
      <c r="B222" s="15"/>
      <c r="C222" s="16"/>
      <c r="D222" s="38"/>
      <c r="E222" s="39"/>
      <c r="F222" s="210">
        <f t="shared" si="9"/>
      </c>
    </row>
    <row r="223" spans="1:6" ht="14.25">
      <c r="A223" s="153" t="s">
        <v>169</v>
      </c>
      <c r="B223" s="15"/>
      <c r="C223" s="16"/>
      <c r="D223" s="38"/>
      <c r="E223" s="39"/>
      <c r="F223" s="210">
        <f t="shared" si="9"/>
      </c>
    </row>
    <row r="224" spans="1:6" ht="14.25">
      <c r="A224" s="153" t="s">
        <v>170</v>
      </c>
      <c r="B224" s="24"/>
      <c r="C224" s="25"/>
      <c r="D224" s="55"/>
      <c r="E224" s="41"/>
      <c r="F224" s="210"/>
    </row>
    <row r="225" spans="1:6" ht="14.25">
      <c r="A225" s="153" t="s">
        <v>0</v>
      </c>
      <c r="B225" s="24"/>
      <c r="C225" s="25"/>
      <c r="D225" s="55"/>
      <c r="E225" s="41"/>
      <c r="F225" s="210"/>
    </row>
    <row r="226" spans="1:6" ht="15" thickBot="1">
      <c r="A226" s="153" t="s">
        <v>0</v>
      </c>
      <c r="B226" s="24"/>
      <c r="C226" s="25"/>
      <c r="D226" s="55"/>
      <c r="E226" s="41"/>
      <c r="F226" s="210">
        <f>IF((C226+B226)&gt;0,(E226+D226)/(C226+B226),"")</f>
      </c>
    </row>
    <row r="227" spans="1:6" ht="15" thickBot="1">
      <c r="A227" s="178" t="s">
        <v>171</v>
      </c>
      <c r="B227" s="93">
        <f>SUM(B218:B226)</f>
        <v>0</v>
      </c>
      <c r="C227" s="94">
        <f>SUM(C218:C226)</f>
        <v>0</v>
      </c>
      <c r="D227" s="95"/>
      <c r="E227" s="96"/>
      <c r="F227" s="227"/>
    </row>
    <row r="228" spans="1:6" ht="14.25">
      <c r="A228" s="179" t="s">
        <v>0</v>
      </c>
      <c r="B228" s="97"/>
      <c r="C228" s="98"/>
      <c r="D228" s="98"/>
      <c r="E228" s="98"/>
      <c r="F228" s="228"/>
    </row>
    <row r="229" spans="1:6" ht="15" thickBot="1">
      <c r="A229" s="158" t="s">
        <v>172</v>
      </c>
      <c r="B229" s="34"/>
      <c r="C229" s="35"/>
      <c r="D229" s="35"/>
      <c r="E229" s="35"/>
      <c r="F229" s="209"/>
    </row>
    <row r="230" spans="1:6" ht="14.25">
      <c r="A230" s="152" t="s">
        <v>173</v>
      </c>
      <c r="B230" s="11"/>
      <c r="C230" s="12"/>
      <c r="D230" s="36"/>
      <c r="E230" s="37"/>
      <c r="F230" s="205">
        <f aca="true" t="shared" si="10" ref="F230:F251">IF((C230+B230)&gt;0,(E230+D230)/(C230+B230),"")</f>
      </c>
    </row>
    <row r="231" spans="1:6" ht="14.25">
      <c r="A231" s="153" t="s">
        <v>174</v>
      </c>
      <c r="B231" s="15"/>
      <c r="C231" s="246">
        <v>20</v>
      </c>
      <c r="D231" s="38"/>
      <c r="E231" s="39">
        <v>12</v>
      </c>
      <c r="F231" s="205">
        <f t="shared" si="10"/>
        <v>0.6</v>
      </c>
    </row>
    <row r="232" spans="1:6" ht="14.25">
      <c r="A232" s="153" t="s">
        <v>175</v>
      </c>
      <c r="B232" s="15"/>
      <c r="C232" s="16"/>
      <c r="D232" s="38"/>
      <c r="E232" s="39"/>
      <c r="F232" s="205">
        <f t="shared" si="10"/>
      </c>
    </row>
    <row r="233" spans="1:6" ht="14.25">
      <c r="A233" s="153" t="s">
        <v>176</v>
      </c>
      <c r="B233" s="15"/>
      <c r="C233" s="16"/>
      <c r="D233" s="38"/>
      <c r="E233" s="39"/>
      <c r="F233" s="205">
        <f t="shared" si="10"/>
      </c>
    </row>
    <row r="234" spans="1:6" ht="14.25">
      <c r="A234" s="153" t="s">
        <v>177</v>
      </c>
      <c r="B234" s="15"/>
      <c r="C234" s="16"/>
      <c r="D234" s="38"/>
      <c r="E234" s="39"/>
      <c r="F234" s="205">
        <f t="shared" si="10"/>
      </c>
    </row>
    <row r="235" spans="1:6" ht="14.25">
      <c r="A235" s="153" t="s">
        <v>178</v>
      </c>
      <c r="B235" s="15"/>
      <c r="C235" s="85">
        <v>25</v>
      </c>
      <c r="D235" s="38"/>
      <c r="E235" s="86">
        <v>5</v>
      </c>
      <c r="F235" s="205">
        <f t="shared" si="10"/>
        <v>0.2</v>
      </c>
    </row>
    <row r="236" spans="1:6" ht="14.25">
      <c r="A236" s="153" t="s">
        <v>179</v>
      </c>
      <c r="B236" s="15"/>
      <c r="C236" s="16"/>
      <c r="D236" s="38"/>
      <c r="E236" s="39"/>
      <c r="F236" s="205">
        <f t="shared" si="10"/>
      </c>
    </row>
    <row r="237" spans="1:6" ht="14.25">
      <c r="A237" s="153" t="s">
        <v>180</v>
      </c>
      <c r="B237" s="15"/>
      <c r="C237" s="16"/>
      <c r="D237" s="38"/>
      <c r="E237" s="39"/>
      <c r="F237" s="205">
        <f t="shared" si="10"/>
      </c>
    </row>
    <row r="238" spans="1:6" ht="14.25">
      <c r="A238" s="153" t="s">
        <v>181</v>
      </c>
      <c r="B238" s="15"/>
      <c r="C238" s="16"/>
      <c r="D238" s="38"/>
      <c r="E238" s="39"/>
      <c r="F238" s="205">
        <f t="shared" si="10"/>
      </c>
    </row>
    <row r="239" spans="1:6" ht="14.25">
      <c r="A239" s="153" t="s">
        <v>182</v>
      </c>
      <c r="B239" s="15"/>
      <c r="C239" s="246">
        <v>188</v>
      </c>
      <c r="D239" s="38"/>
      <c r="E239" s="39">
        <v>95</v>
      </c>
      <c r="F239" s="205">
        <f t="shared" si="10"/>
        <v>0.5053191489361702</v>
      </c>
    </row>
    <row r="240" spans="1:6" ht="14.25">
      <c r="A240" s="153" t="s">
        <v>183</v>
      </c>
      <c r="B240" s="15"/>
      <c r="C240" s="252"/>
      <c r="D240" s="38"/>
      <c r="E240" s="39"/>
      <c r="F240" s="205">
        <f t="shared" si="10"/>
      </c>
    </row>
    <row r="241" spans="1:6" ht="14.25">
      <c r="A241" s="153" t="s">
        <v>184</v>
      </c>
      <c r="B241" s="15"/>
      <c r="C241" s="246">
        <v>632</v>
      </c>
      <c r="D241" s="38"/>
      <c r="E241" s="39">
        <v>1000</v>
      </c>
      <c r="F241" s="205">
        <f t="shared" si="10"/>
        <v>1.5822784810126582</v>
      </c>
    </row>
    <row r="242" spans="1:6" ht="14.25">
      <c r="A242" s="153" t="s">
        <v>185</v>
      </c>
      <c r="B242" s="15"/>
      <c r="C242" s="16"/>
      <c r="D242" s="38"/>
      <c r="E242" s="39"/>
      <c r="F242" s="205">
        <f t="shared" si="10"/>
      </c>
    </row>
    <row r="243" spans="1:6" ht="14.25">
      <c r="A243" s="153" t="s">
        <v>186</v>
      </c>
      <c r="B243" s="15"/>
      <c r="C243" s="16"/>
      <c r="D243" s="38"/>
      <c r="E243" s="39"/>
      <c r="F243" s="205">
        <f t="shared" si="10"/>
      </c>
    </row>
    <row r="244" spans="1:6" ht="14.25">
      <c r="A244" s="153" t="s">
        <v>187</v>
      </c>
      <c r="B244" s="99"/>
      <c r="C244" s="85">
        <v>156</v>
      </c>
      <c r="D244" s="100"/>
      <c r="E244" s="86">
        <v>468</v>
      </c>
      <c r="F244" s="205">
        <f t="shared" si="10"/>
        <v>3</v>
      </c>
    </row>
    <row r="245" spans="1:7" ht="14.25">
      <c r="A245" s="153" t="s">
        <v>188</v>
      </c>
      <c r="B245" s="15"/>
      <c r="C245" s="246">
        <v>2106</v>
      </c>
      <c r="D245" s="38"/>
      <c r="E245" s="39">
        <v>1475</v>
      </c>
      <c r="F245" s="205">
        <f t="shared" si="10"/>
        <v>0.7003798670465338</v>
      </c>
      <c r="G245" s="243"/>
    </row>
    <row r="246" spans="1:6" ht="14.25">
      <c r="A246" s="153" t="s">
        <v>189</v>
      </c>
      <c r="B246" s="15"/>
      <c r="C246" s="16"/>
      <c r="D246" s="38"/>
      <c r="E246" s="39"/>
      <c r="F246" s="205">
        <f t="shared" si="10"/>
      </c>
    </row>
    <row r="247" spans="1:6" ht="14.25">
      <c r="A247" s="153" t="s">
        <v>190</v>
      </c>
      <c r="B247" s="24"/>
      <c r="C247" s="249">
        <v>83</v>
      </c>
      <c r="D247" s="55"/>
      <c r="E247" s="41">
        <v>21</v>
      </c>
      <c r="F247" s="205">
        <f t="shared" si="10"/>
        <v>0.25301204819277107</v>
      </c>
    </row>
    <row r="248" spans="1:6" ht="14.25">
      <c r="A248" s="153" t="s">
        <v>0</v>
      </c>
      <c r="B248" s="24"/>
      <c r="C248" s="25"/>
      <c r="D248" s="55"/>
      <c r="E248" s="41"/>
      <c r="F248" s="205">
        <f t="shared" si="10"/>
      </c>
    </row>
    <row r="249" spans="1:6" ht="14.25">
      <c r="A249" s="153" t="s">
        <v>0</v>
      </c>
      <c r="B249" s="24"/>
      <c r="C249" s="25"/>
      <c r="D249" s="55"/>
      <c r="E249" s="41"/>
      <c r="F249" s="205">
        <f t="shared" si="10"/>
      </c>
    </row>
    <row r="250" spans="1:6" ht="14.25">
      <c r="A250" s="153" t="s">
        <v>0</v>
      </c>
      <c r="B250" s="24"/>
      <c r="C250" s="25"/>
      <c r="D250" s="55"/>
      <c r="E250" s="41"/>
      <c r="F250" s="205">
        <f t="shared" si="10"/>
      </c>
    </row>
    <row r="251" spans="1:6" ht="15" thickBot="1">
      <c r="A251" s="153" t="s">
        <v>0</v>
      </c>
      <c r="B251" s="24"/>
      <c r="C251" s="25"/>
      <c r="D251" s="55"/>
      <c r="E251" s="41"/>
      <c r="F251" s="205">
        <f t="shared" si="10"/>
      </c>
    </row>
    <row r="252" spans="1:6" ht="15" thickBot="1">
      <c r="A252" s="146" t="s">
        <v>191</v>
      </c>
      <c r="B252" s="101">
        <f>SUM(B230:B251)</f>
        <v>0</v>
      </c>
      <c r="C252" s="102">
        <f>SUM(C230:C251)</f>
        <v>3210</v>
      </c>
      <c r="D252" s="103"/>
      <c r="E252" s="104"/>
      <c r="F252" s="231"/>
    </row>
    <row r="253" spans="1:6" ht="15" thickBot="1">
      <c r="A253" s="171" t="s">
        <v>192</v>
      </c>
      <c r="B253" s="45">
        <f>+B190+B207+B215+B227+B252</f>
        <v>16228</v>
      </c>
      <c r="C253" s="45">
        <f>+C190+C207+C215+C227+C252</f>
        <v>18204</v>
      </c>
      <c r="D253" s="46"/>
      <c r="E253" s="47"/>
      <c r="F253" s="135"/>
    </row>
    <row r="254" spans="1:6" ht="15">
      <c r="A254" s="181" t="s">
        <v>0</v>
      </c>
      <c r="B254" s="105"/>
      <c r="C254" s="106"/>
      <c r="D254" s="106"/>
      <c r="E254" s="106"/>
      <c r="F254" s="141"/>
    </row>
    <row r="255" spans="1:6" ht="15.75" thickBot="1">
      <c r="A255" s="182" t="s">
        <v>193</v>
      </c>
      <c r="B255" s="107"/>
      <c r="C255" s="108"/>
      <c r="D255" s="108"/>
      <c r="E255" s="108"/>
      <c r="F255" s="232"/>
    </row>
    <row r="256" spans="1:6" ht="28.5">
      <c r="A256" s="183" t="s">
        <v>194</v>
      </c>
      <c r="B256" s="11"/>
      <c r="C256" s="244">
        <v>600</v>
      </c>
      <c r="D256" s="36"/>
      <c r="E256" s="37">
        <v>450</v>
      </c>
      <c r="F256" s="205">
        <f>IF((C256+B256)&gt;0,(E256+D256)/(C256+B256),"")</f>
        <v>0.75</v>
      </c>
    </row>
    <row r="257" spans="1:6" ht="28.5">
      <c r="A257" s="184" t="s">
        <v>195</v>
      </c>
      <c r="B257" s="15"/>
      <c r="C257" s="16"/>
      <c r="D257" s="38"/>
      <c r="E257" s="39"/>
      <c r="F257" s="205">
        <f aca="true" t="shared" si="11" ref="F257:F262">IF((C257+B257)&gt;0,(E257+D257)/(C257+B257),"")</f>
      </c>
    </row>
    <row r="258" spans="1:6" ht="14.25">
      <c r="A258" s="185" t="s">
        <v>196</v>
      </c>
      <c r="B258" s="245">
        <v>4520</v>
      </c>
      <c r="C258" s="246">
        <v>660</v>
      </c>
      <c r="D258" s="38">
        <v>4150</v>
      </c>
      <c r="E258" s="39">
        <v>800</v>
      </c>
      <c r="F258" s="205">
        <f t="shared" si="11"/>
        <v>0.9555984555984556</v>
      </c>
    </row>
    <row r="259" spans="1:6" ht="14.25">
      <c r="A259" s="185" t="s">
        <v>197</v>
      </c>
      <c r="B259" s="245"/>
      <c r="C259" s="246">
        <v>2100</v>
      </c>
      <c r="D259" s="38"/>
      <c r="E259" s="39">
        <v>4400</v>
      </c>
      <c r="F259" s="205">
        <f t="shared" si="11"/>
        <v>2.0952380952380953</v>
      </c>
    </row>
    <row r="260" spans="1:6" ht="14.25">
      <c r="A260" s="186" t="s">
        <v>198</v>
      </c>
      <c r="B260" s="83"/>
      <c r="C260" s="109"/>
      <c r="D260" s="55"/>
      <c r="E260" s="41"/>
      <c r="F260" s="205">
        <f t="shared" si="11"/>
      </c>
    </row>
    <row r="261" spans="1:6" ht="14.25">
      <c r="A261" s="185" t="s">
        <v>199</v>
      </c>
      <c r="B261" s="24"/>
      <c r="C261" s="25"/>
      <c r="D261" s="55"/>
      <c r="E261" s="41"/>
      <c r="F261" s="205">
        <f t="shared" si="11"/>
      </c>
    </row>
    <row r="262" spans="1:6" ht="15" thickBot="1">
      <c r="A262" s="185" t="s">
        <v>200</v>
      </c>
      <c r="B262" s="24"/>
      <c r="C262" s="25"/>
      <c r="D262" s="55"/>
      <c r="E262" s="41"/>
      <c r="F262" s="205">
        <f t="shared" si="11"/>
      </c>
    </row>
    <row r="263" spans="1:6" ht="15" thickBot="1">
      <c r="A263" s="171" t="s">
        <v>201</v>
      </c>
      <c r="B263" s="45">
        <f>SUM(B256:B260)</f>
        <v>4520</v>
      </c>
      <c r="C263" s="45">
        <f>SUM(C256:C260)</f>
        <v>3360</v>
      </c>
      <c r="D263" s="46"/>
      <c r="E263" s="47"/>
      <c r="F263" s="135"/>
    </row>
    <row r="264" spans="1:6" ht="14.25">
      <c r="A264" s="187" t="s">
        <v>0</v>
      </c>
      <c r="B264" s="65"/>
      <c r="C264" s="66"/>
      <c r="D264" s="66"/>
      <c r="E264" s="110"/>
      <c r="F264" s="218"/>
    </row>
    <row r="265" spans="1:6" ht="15" thickBot="1">
      <c r="A265" s="165" t="s">
        <v>202</v>
      </c>
      <c r="B265" s="67"/>
      <c r="C265" s="68"/>
      <c r="D265" s="68"/>
      <c r="E265" s="68"/>
      <c r="F265" s="233"/>
    </row>
    <row r="266" spans="1:7" ht="14.25">
      <c r="A266" s="188" t="s">
        <v>203</v>
      </c>
      <c r="B266" s="11">
        <v>45100</v>
      </c>
      <c r="C266" s="12">
        <v>10900</v>
      </c>
      <c r="D266" s="36">
        <v>2315</v>
      </c>
      <c r="E266" s="37">
        <v>942</v>
      </c>
      <c r="F266" s="205">
        <f>IF((C266+B266)&gt;0,(E266+D266)/(C266+B266),"")</f>
        <v>0.05816071428571429</v>
      </c>
      <c r="G266" s="270"/>
    </row>
    <row r="267" spans="1:6" ht="15" thickBot="1">
      <c r="A267" s="189" t="s">
        <v>204</v>
      </c>
      <c r="B267" s="24">
        <v>1300</v>
      </c>
      <c r="C267" s="25">
        <v>1450</v>
      </c>
      <c r="D267" s="55">
        <v>71</v>
      </c>
      <c r="E267" s="41">
        <v>157</v>
      </c>
      <c r="F267" s="210">
        <f>IF((C267+B267)&gt;0,(E267+D267)/(C267+B267),"")</f>
        <v>0.0829090909090909</v>
      </c>
    </row>
    <row r="268" spans="1:6" ht="15" thickBot="1">
      <c r="A268" s="146" t="s">
        <v>205</v>
      </c>
      <c r="B268" s="61">
        <f>SUM(B266:B267)</f>
        <v>46400</v>
      </c>
      <c r="C268" s="69">
        <f>SUM(C266:C267)</f>
        <v>12350</v>
      </c>
      <c r="D268" s="46"/>
      <c r="E268" s="47"/>
      <c r="F268" s="135"/>
    </row>
    <row r="269" spans="1:6" ht="14.25">
      <c r="A269" s="190" t="s">
        <v>0</v>
      </c>
      <c r="B269" s="105"/>
      <c r="C269" s="106"/>
      <c r="D269" s="106"/>
      <c r="E269" s="106"/>
      <c r="F269" s="141"/>
    </row>
    <row r="270" spans="1:6" ht="15" thickBot="1">
      <c r="A270" s="191" t="s">
        <v>206</v>
      </c>
      <c r="B270" s="107"/>
      <c r="C270" s="108"/>
      <c r="D270" s="108"/>
      <c r="E270" s="108"/>
      <c r="F270" s="142"/>
    </row>
    <row r="271" spans="1:6" ht="14.25">
      <c r="A271" s="152" t="s">
        <v>207</v>
      </c>
      <c r="B271" s="11">
        <v>175</v>
      </c>
      <c r="C271" s="12">
        <v>410</v>
      </c>
      <c r="D271" s="36">
        <v>78</v>
      </c>
      <c r="E271" s="37">
        <v>225</v>
      </c>
      <c r="F271" s="205"/>
    </row>
    <row r="272" spans="1:6" ht="14.25">
      <c r="A272" s="153" t="s">
        <v>208</v>
      </c>
      <c r="B272" s="11">
        <v>3000</v>
      </c>
      <c r="C272" s="247">
        <v>6985</v>
      </c>
      <c r="D272" s="36">
        <v>1180</v>
      </c>
      <c r="E272" s="37">
        <v>3180</v>
      </c>
      <c r="F272" s="210"/>
    </row>
    <row r="273" spans="1:6" ht="14.25">
      <c r="A273" s="153" t="s">
        <v>209</v>
      </c>
      <c r="B273" s="11"/>
      <c r="C273" s="12"/>
      <c r="D273" s="36"/>
      <c r="E273" s="37"/>
      <c r="F273" s="210">
        <f>IF((C273+B273)&gt;0,(E273+D273)/(C273+B273),"")</f>
      </c>
    </row>
    <row r="274" spans="1:6" ht="14.25">
      <c r="A274" s="153" t="s">
        <v>210</v>
      </c>
      <c r="B274" s="11"/>
      <c r="C274" s="12"/>
      <c r="D274" s="36"/>
      <c r="E274" s="37"/>
      <c r="F274" s="210">
        <f>IF((C274+B274)&gt;0,(E274+D274)/(C274+B274),"")</f>
      </c>
    </row>
    <row r="275" spans="1:6" ht="14.25">
      <c r="A275" s="153" t="s">
        <v>211</v>
      </c>
      <c r="B275" s="11"/>
      <c r="C275" s="12"/>
      <c r="D275" s="36"/>
      <c r="E275" s="37"/>
      <c r="F275" s="210">
        <f>IF((C275+B275)&gt;0,(E275+D275)/(C275+B275),"")</f>
      </c>
    </row>
    <row r="276" spans="1:6" ht="14.25">
      <c r="A276" s="153" t="s">
        <v>212</v>
      </c>
      <c r="B276" s="11"/>
      <c r="C276" s="12"/>
      <c r="D276" s="36"/>
      <c r="E276" s="37"/>
      <c r="F276" s="210"/>
    </row>
    <row r="277" spans="1:6" ht="14.25">
      <c r="A277" s="153" t="s">
        <v>213</v>
      </c>
      <c r="B277" s="11"/>
      <c r="C277" s="12"/>
      <c r="D277" s="36"/>
      <c r="E277" s="37">
        <v>156100</v>
      </c>
      <c r="F277" s="210"/>
    </row>
    <row r="278" spans="1:6" ht="14.25">
      <c r="A278" s="153" t="s">
        <v>214</v>
      </c>
      <c r="B278" s="15"/>
      <c r="C278" s="16"/>
      <c r="D278" s="38"/>
      <c r="E278" s="39">
        <v>32815</v>
      </c>
      <c r="F278" s="210"/>
    </row>
    <row r="279" spans="1:6" ht="14.25">
      <c r="A279" s="153" t="s">
        <v>215</v>
      </c>
      <c r="B279" s="15"/>
      <c r="C279" s="16"/>
      <c r="D279" s="38"/>
      <c r="E279" s="39"/>
      <c r="F279" s="210"/>
    </row>
    <row r="280" spans="1:6" ht="14.25">
      <c r="A280" s="153" t="s">
        <v>216</v>
      </c>
      <c r="B280" s="15"/>
      <c r="C280" s="16"/>
      <c r="D280" s="38"/>
      <c r="E280" s="39"/>
      <c r="F280" s="205"/>
    </row>
    <row r="281" spans="1:6" ht="14.25">
      <c r="A281" s="153"/>
      <c r="B281" s="15"/>
      <c r="C281" s="16"/>
      <c r="D281" s="38"/>
      <c r="E281" s="39"/>
      <c r="F281" s="205"/>
    </row>
    <row r="282" spans="1:6" ht="14.25">
      <c r="A282" s="153"/>
      <c r="B282" s="15"/>
      <c r="C282" s="16"/>
      <c r="D282" s="38"/>
      <c r="E282" s="39"/>
      <c r="F282" s="205"/>
    </row>
    <row r="283" spans="1:6" ht="14.25">
      <c r="A283" s="153"/>
      <c r="B283" s="15"/>
      <c r="C283" s="16"/>
      <c r="D283" s="38"/>
      <c r="E283" s="39"/>
      <c r="F283" s="205"/>
    </row>
    <row r="284" spans="1:6" ht="14.25">
      <c r="A284" s="153"/>
      <c r="B284" s="15"/>
      <c r="C284" s="16"/>
      <c r="D284" s="38"/>
      <c r="E284" s="39"/>
      <c r="F284" s="205"/>
    </row>
    <row r="285" spans="1:6" ht="15" thickBot="1">
      <c r="A285" s="153"/>
      <c r="B285" s="42"/>
      <c r="C285" s="111"/>
      <c r="D285" s="112"/>
      <c r="E285" s="44"/>
      <c r="F285" s="205"/>
    </row>
    <row r="286" spans="1:6" ht="15" thickBot="1">
      <c r="A286" s="192" t="s">
        <v>217</v>
      </c>
      <c r="B286" s="45">
        <f>SUM(B271:B285)</f>
        <v>3175</v>
      </c>
      <c r="C286" s="56">
        <f>SUM(C271:C285)</f>
        <v>7395</v>
      </c>
      <c r="D286" s="46"/>
      <c r="E286" s="47"/>
      <c r="F286" s="135"/>
    </row>
    <row r="287" spans="1:6" ht="14.25">
      <c r="A287" s="193" t="s">
        <v>0</v>
      </c>
      <c r="B287" s="113"/>
      <c r="C287" s="114"/>
      <c r="D287" s="114"/>
      <c r="E287" s="114"/>
      <c r="F287" s="234"/>
    </row>
    <row r="288" spans="1:6" ht="15" thickBot="1">
      <c r="A288" s="194" t="s">
        <v>218</v>
      </c>
      <c r="B288" s="115"/>
      <c r="C288" s="116"/>
      <c r="D288" s="116"/>
      <c r="E288" s="116"/>
      <c r="F288" s="235"/>
    </row>
    <row r="289" spans="1:6" ht="14.25">
      <c r="A289" s="195" t="s">
        <v>219</v>
      </c>
      <c r="B289" s="11"/>
      <c r="C289" s="12"/>
      <c r="D289" s="36"/>
      <c r="E289" s="37">
        <v>250000</v>
      </c>
      <c r="F289" s="205"/>
    </row>
    <row r="290" spans="1:6" ht="14.25">
      <c r="A290" s="188" t="s">
        <v>220</v>
      </c>
      <c r="B290" s="11"/>
      <c r="C290" s="12"/>
      <c r="D290" s="36"/>
      <c r="E290" s="37"/>
      <c r="F290" s="210"/>
    </row>
    <row r="291" spans="1:6" ht="14.25">
      <c r="A291" s="188" t="s">
        <v>221</v>
      </c>
      <c r="B291" s="11"/>
      <c r="C291" s="12"/>
      <c r="D291" s="36"/>
      <c r="E291" s="37">
        <v>1161000</v>
      </c>
      <c r="F291" s="210"/>
    </row>
    <row r="292" spans="1:6" ht="14.25">
      <c r="A292" s="188" t="s">
        <v>222</v>
      </c>
      <c r="B292" s="11"/>
      <c r="C292" s="12"/>
      <c r="D292" s="36"/>
      <c r="E292" s="37">
        <v>181100</v>
      </c>
      <c r="F292" s="210"/>
    </row>
    <row r="293" spans="1:6" ht="14.25">
      <c r="A293" s="188" t="s">
        <v>223</v>
      </c>
      <c r="B293" s="11"/>
      <c r="C293" s="12"/>
      <c r="D293" s="36"/>
      <c r="E293" s="37"/>
      <c r="F293" s="210"/>
    </row>
    <row r="294" spans="1:6" ht="14.25">
      <c r="A294" s="185" t="s">
        <v>224</v>
      </c>
      <c r="B294" s="15"/>
      <c r="C294" s="16"/>
      <c r="D294" s="38"/>
      <c r="E294" s="39">
        <v>107900</v>
      </c>
      <c r="F294" s="210"/>
    </row>
    <row r="295" spans="1:6" ht="14.25">
      <c r="A295" s="196" t="s">
        <v>225</v>
      </c>
      <c r="B295" s="15"/>
      <c r="C295" s="16"/>
      <c r="D295" s="38"/>
      <c r="E295" s="39"/>
      <c r="F295" s="205"/>
    </row>
    <row r="296" spans="1:6" ht="14.25">
      <c r="A296" s="196"/>
      <c r="B296" s="15"/>
      <c r="C296" s="16"/>
      <c r="D296" s="38"/>
      <c r="E296" s="39"/>
      <c r="F296" s="205"/>
    </row>
    <row r="297" spans="1:6" ht="15" thickBot="1">
      <c r="A297" s="196"/>
      <c r="B297" s="15"/>
      <c r="C297" s="16"/>
      <c r="D297" s="38"/>
      <c r="E297" s="39"/>
      <c r="F297" s="205"/>
    </row>
    <row r="298" spans="1:6" ht="15" thickBot="1">
      <c r="A298" s="171" t="s">
        <v>226</v>
      </c>
      <c r="B298" s="117">
        <f>SUM(B289:B297)</f>
        <v>0</v>
      </c>
      <c r="C298" s="29">
        <f>SUM(C289:C297)</f>
        <v>0</v>
      </c>
      <c r="D298" s="30"/>
      <c r="E298" s="31"/>
      <c r="F298" s="236"/>
    </row>
    <row r="299" spans="1:6" ht="15" thickBot="1">
      <c r="A299" s="196" t="s">
        <v>0</v>
      </c>
      <c r="B299" s="112"/>
      <c r="C299" s="118"/>
      <c r="D299" s="112"/>
      <c r="E299" s="44"/>
      <c r="F299" s="237"/>
    </row>
    <row r="300" spans="1:6" ht="42.75" customHeight="1" thickBot="1">
      <c r="A300" s="197" t="s">
        <v>227</v>
      </c>
      <c r="B300" s="119">
        <f>+B26+B43+B51+B69+B103+B112+B122+B181+B253+B263+B268+B286+B298</f>
        <v>857525</v>
      </c>
      <c r="C300" s="119">
        <f>+C26+C43+C51+C69+C103+C112+C122+C181+C253+C263+C268+C286+C298</f>
        <v>797250</v>
      </c>
      <c r="D300" s="120"/>
      <c r="E300" s="121"/>
      <c r="F300" s="238"/>
    </row>
    <row r="302" ht="14.25">
      <c r="A302" s="239" t="s">
        <v>249</v>
      </c>
    </row>
    <row r="303" spans="1:4" ht="14.25">
      <c r="A303" s="248" t="s">
        <v>252</v>
      </c>
      <c r="B303" s="248">
        <v>20</v>
      </c>
      <c r="D303" s="248" t="s">
        <v>253</v>
      </c>
    </row>
  </sheetData>
  <sheetProtection/>
  <mergeCells count="7">
    <mergeCell ref="B5:C5"/>
    <mergeCell ref="D5:E5"/>
    <mergeCell ref="A1:F1"/>
    <mergeCell ref="B2:E2"/>
    <mergeCell ref="B3:F3"/>
    <mergeCell ref="B4:C4"/>
    <mergeCell ref="D4:E4"/>
  </mergeCells>
  <printOptions/>
  <pageMargins left="0.5905511811023623" right="0.5905511811023623" top="0.7874015748031497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ΚΡΑΛΛΗΣ ΠΑΡΑΣΚΕΥΑΣ</cp:lastModifiedBy>
  <cp:lastPrinted>2022-07-29T09:41:41Z</cp:lastPrinted>
  <dcterms:created xsi:type="dcterms:W3CDTF">2014-04-29T12:20:10Z</dcterms:created>
  <dcterms:modified xsi:type="dcterms:W3CDTF">2022-07-29T09:41:46Z</dcterms:modified>
  <cp:category/>
  <cp:version/>
  <cp:contentType/>
  <cp:contentStatus/>
</cp:coreProperties>
</file>